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<sst xmlns="http://schemas.openxmlformats.org/spreadsheetml/2006/main" count="3331" uniqueCount="1932">
  <si>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</si>
  <si>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</si>
  <si>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</si>
  <si>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</si>
  <si>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</si>
  <si>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</si>
  <si>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</si>
  <si>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</si>
  <si>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</si>
  <si>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</si>
  <si>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</si>
  <si>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</si>
  <si>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</si>
  <si>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</si>
  <si>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</si>
  <si>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</si>
  <si>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</si>
  <si>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</si>
  <si>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</si>
  <si>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</si>
  <si>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</si>
  <si>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</si>
  <si>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</si>
  <si>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</si>
  <si>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</si>
  <si>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</si>
  <si>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</si>
  <si>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</si>
  <si>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</si>
  <si>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</si>
  <si>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</si>
  <si>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</si>
  <si>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</si>
  <si>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</si>
  <si>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</si>
  <si>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</si>
  <si>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</si>
  <si>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</si>
  <si>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</si>
  <si>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</si>
  <si>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</si>
  <si>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</si>
  <si>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</si>
  <si>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</si>
  <si>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</si>
  <si>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</si>
  <si>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</si>
  <si>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</si>
  <si>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</si>
  <si>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</si>
  <si>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</si>
  <si>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</si>
  <si>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</si>
  <si>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</si>
  <si>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</si>
  <si>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</si>
  <si>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</si>
  <si>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</si>
  <si>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</si>
  <si>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</si>
  <si>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</si>
  <si>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</si>
  <si>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</si>
  <si>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</si>
  <si>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</si>
  <si>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</si>
  <si>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</si>
  <si>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</si>
  <si>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</si>
  <si>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</si>
  <si>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</si>
  <si>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</si>
  <si>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</si>
  <si>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</si>
  <si>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</si>
  <si>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</si>
  <si>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</si>
  <si>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</si>
  <si>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</si>
  <si>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</si>
  <si>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</si>
  <si>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</si>
  <si>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</si>
  <si>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</si>
  <si>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</si>
  <si>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</si>
  <si>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</si>
  <si>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</si>
  <si>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</si>
  <si>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</si>
  <si>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</si>
  <si>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</si>
  <si>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</si>
  <si>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</si>
  <si>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</si>
  <si>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</si>
  <si>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</si>
  <si>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</si>
  <si>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</si>
  <si>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</si>
  <si>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</si>
  <si>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</si>
  <si>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</si>
  <si>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</si>
  <si>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</si>
  <si>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</si>
  <si>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</si>
  <si>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</si>
  <si>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</si>
  <si>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</si>
  <si>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</si>
  <si>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</si>
  <si>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</si>
  <si>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</si>
  <si>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</si>
  <si>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</si>
  <si>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</si>
  <si>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</si>
  <si>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</si>
  <si>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</si>
  <si>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</si>
  <si>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</si>
  <si>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</si>
  <si>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</si>
  <si>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</si>
  <si>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</si>
  <si>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</si>
  <si>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</si>
  <si>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</si>
  <si>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</si>
  <si>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</si>
  <si>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</si>
  <si>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</si>
  <si>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</si>
  <si>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</si>
  <si>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</si>
  <si>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</si>
  <si>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</si>
  <si>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</si>
  <si>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</si>
  <si>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</si>
  <si>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</si>
  <si>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</si>
  <si>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</si>
  <si>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</si>
  <si>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</si>
  <si>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</si>
  <si>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</si>
  <si>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</si>
  <si>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</si>
  <si>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</si>
  <si>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</si>
  <si>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</si>
  <si>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</si>
  <si>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</si>
  <si>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</si>
  <si>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</si>
  <si>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</si>
  <si>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</si>
  <si>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</si>
  <si>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</si>
  <si>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</si>
  <si>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</si>
  <si>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</si>
  <si>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</si>
  <si>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</si>
  <si>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</si>
  <si>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</si>
  <si>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</si>
  <si>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</si>
  <si>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</si>
  <si>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</si>
  <si>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</si>
  <si>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</si>
  <si>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</si>
  <si>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</si>
  <si>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</si>
  <si>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</si>
  <si>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</si>
  <si>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</si>
  <si>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</si>
  <si>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</si>
  <si>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</si>
  <si>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</si>
  <si>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</si>
  <si>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</si>
  <si>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</si>
  <si>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</si>
  <si>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</si>
  <si>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</si>
  <si>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</si>
  <si>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</si>
  <si>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</si>
  <si>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</si>
  <si>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</si>
  <si>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</si>
  <si>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</si>
  <si>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</si>
  <si>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</si>
  <si>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</si>
  <si>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</si>
  <si>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</si>
  <si>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</si>
  <si>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</si>
  <si>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</si>
  <si>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</si>
  <si>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</si>
  <si>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</si>
  <si>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</si>
  <si>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</si>
  <si>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</si>
  <si>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</si>
  <si>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</si>
  <si>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</si>
  <si>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</si>
  <si>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</si>
  <si>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</si>
  <si>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</si>
  <si>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</si>
  <si>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</si>
  <si>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</si>
  <si>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</si>
  <si>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</si>
  <si>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</si>
  <si>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</si>
  <si>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</si>
  <si>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</si>
  <si>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</si>
  <si>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</si>
  <si>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</si>
  <si>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</si>
  <si>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</si>
  <si>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</si>
  <si>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</si>
  <si>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</si>
  <si>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</si>
  <si>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</si>
  <si>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</si>
  <si>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</si>
  <si>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</si>
  <si>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</si>
  <si>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</si>
  <si>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</si>
  <si>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</si>
  <si>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</si>
  <si>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</si>
  <si>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</si>
  <si>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</si>
  <si>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</si>
  <si>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</si>
  <si>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</si>
  <si>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</si>
  <si>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</si>
  <si>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</si>
  <si>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</si>
  <si>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</si>
  <si>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</si>
  <si>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</si>
  <si>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</si>
  <si>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</si>
  <si>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</si>
  <si>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</si>
  <si>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</si>
  <si>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</si>
  <si>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</si>
  <si>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</si>
  <si>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</si>
  <si>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</si>
  <si>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</si>
  <si>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</si>
  <si>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</si>
  <si>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</si>
  <si>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</si>
  <si>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</si>
  <si>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</si>
  <si>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</si>
  <si>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</si>
  <si>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</si>
  <si>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</si>
  <si>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</si>
  <si>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</si>
  <si>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</si>
  <si>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</si>
  <si>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</si>
  <si>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</si>
  <si>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</si>
  <si>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</si>
  <si>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</si>
  <si>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</si>
  <si>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</si>
  <si>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</si>
  <si>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</si>
  <si>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</si>
  <si>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</si>
  <si>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</si>
  <si>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</si>
  <si>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</si>
  <si>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</si>
  <si>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</si>
  <si>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</si>
  <si>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</si>
  <si>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</si>
  <si>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</si>
  <si>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</si>
  <si>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</si>
  <si>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</si>
  <si>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</si>
  <si>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</si>
  <si>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</si>
  <si>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</si>
  <si>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</si>
  <si>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</si>
  <si>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</si>
  <si>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</si>
  <si>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</si>
  <si>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</si>
  <si>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</si>
  <si>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</si>
  <si>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</si>
  <si>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</si>
  <si>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</si>
  <si>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</si>
  <si>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</si>
  <si>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</si>
  <si>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</si>
  <si>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</si>
  <si>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</si>
  <si>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</si>
  <si>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</si>
  <si>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</si>
  <si>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</si>
  <si>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</si>
  <si>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</si>
  <si>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</si>
  <si>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</si>
  <si>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</si>
  <si>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</si>
  <si>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</si>
  <si>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</si>
  <si>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</si>
  <si>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</si>
  <si>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</si>
  <si>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</si>
  <si>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</si>
  <si>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</si>
  <si>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</si>
  <si>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</si>
  <si>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</si>
  <si>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</si>
  <si>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</si>
  <si>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</si>
  <si>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</si>
  <si>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</si>
  <si>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</si>
  <si>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</si>
  <si>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</si>
  <si>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</si>
  <si>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</si>
  <si>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</si>
  <si>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</si>
  <si>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</si>
  <si>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</si>
  <si>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</si>
  <si>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</si>
  <si>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</si>
  <si>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</si>
  <si>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</si>
  <si>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</si>
  <si>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</si>
  <si>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</si>
  <si>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</si>
  <si>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</si>
  <si>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</si>
  <si>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</si>
  <si>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</si>
  <si>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</si>
  <si>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</si>
  <si>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</si>
  <si>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</si>
  <si>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</si>
  <si>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</si>
  <si>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</si>
  <si>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</si>
  <si>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</si>
  <si>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</si>
  <si>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</si>
  <si>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</si>
  <si>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</si>
  <si>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</si>
  <si>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</si>
  <si>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</si>
  <si>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</si>
  <si>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</si>
  <si>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</si>
  <si>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</si>
  <si>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</si>
  <si>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</si>
  <si>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</si>
  <si>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</si>
  <si>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</si>
  <si>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</si>
  <si>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</si>
  <si>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</si>
  <si>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</si>
  <si>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</si>
  <si>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</si>
  <si>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</si>
  <si>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</si>
  <si>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</si>
  <si>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</si>
  <si>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</si>
  <si>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</si>
  <si>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</si>
  <si>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</si>
  <si>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</si>
  <si>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</si>
  <si>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</si>
  <si>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</si>
  <si>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</si>
  <si>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</si>
  <si>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</si>
  <si>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</si>
  <si>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</si>
  <si>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</si>
  <si>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</si>
  <si>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</si>
  <si>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</si>
  <si>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</si>
  <si>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</si>
  <si>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</si>
  <si>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</si>
  <si>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</si>
  <si>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</si>
  <si>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</si>
  <si>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</si>
  <si>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</si>
  <si>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</si>
  <si>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</si>
  <si>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</si>
  <si>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</si>
  <si>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</si>
  <si>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</si>
  <si>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</si>
  <si>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</si>
  <si>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</si>
  <si>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</si>
  <si>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</si>
  <si>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</si>
  <si>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</si>
  <si>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</si>
  <si>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</si>
  <si>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</si>
  <si>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</si>
  <si>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</si>
  <si>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</si>
  <si>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</si>
  <si>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</si>
  <si>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</si>
  <si>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</si>
  <si>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</si>
  <si>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</si>
  <si>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</si>
  <si>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</si>
  <si>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</si>
  <si>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</si>
  <si>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</si>
  <si>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</si>
  <si>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</si>
  <si>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</si>
  <si>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</si>
  <si>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</si>
  <si>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</si>
  <si>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</si>
  <si>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</si>
  <si>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</si>
  <si>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</si>
  <si>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</si>
  <si>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</si>
  <si>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</si>
  <si>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</si>
  <si>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</si>
  <si>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</si>
  <si>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</si>
  <si>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</si>
  <si>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</si>
  <si>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</si>
  <si>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</si>
  <si>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</si>
  <si>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</si>
  <si>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</si>
  <si>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</si>
  <si>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</si>
  <si>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</si>
  <si>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</si>
  <si>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</si>
  <si>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</si>
  <si>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</si>
  <si>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</si>
  <si>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</si>
  <si>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</si>
  <si>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</si>
  <si>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</si>
  <si>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</si>
  <si>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</si>
  <si>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</si>
  <si>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</si>
  <si>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</si>
  <si>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</si>
  <si>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</si>
  <si>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</si>
  <si>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</si>
  <si>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</si>
  <si>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</si>
  <si>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</si>
  <si>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</si>
  <si>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</si>
  <si>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</si>
  <si>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</si>
  <si>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</si>
  <si>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</si>
  <si>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</si>
  <si>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</si>
  <si>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</si>
  <si>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</si>
  <si>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</si>
  <si>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</si>
  <si>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</si>
  <si>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</si>
  <si>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</si>
  <si>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</si>
  <si>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</si>
  <si>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</si>
  <si>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</si>
  <si>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</si>
  <si>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</si>
  <si>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</si>
  <si>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</si>
  <si>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</si>
  <si>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</si>
  <si>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</si>
  <si>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</si>
  <si>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</si>
  <si>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</si>
  <si>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</si>
  <si>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</si>
  <si>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</si>
  <si>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</si>
  <si>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</si>
  <si>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</si>
  <si>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</si>
  <si>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</si>
  <si>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</si>
  <si>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</si>
  <si>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</si>
  <si>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</si>
  <si>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</si>
  <si>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</si>
  <si>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</si>
  <si>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</si>
  <si>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</si>
  <si>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</si>
  <si>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</si>
  <si>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</si>
  <si>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</si>
  <si>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</si>
  <si>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</si>
  <si>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</si>
  <si>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</si>
  <si>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</si>
  <si>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</si>
  <si>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</si>
  <si>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</si>
  <si>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</si>
  <si>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</si>
  <si>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</si>
  <si>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</si>
  <si>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</si>
  <si>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</si>
  <si>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</si>
  <si>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</si>
  <si>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</si>
  <si>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</si>
  <si>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</si>
  <si>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</si>
  <si>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</si>
  <si>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</si>
  <si>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</si>
  <si>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</si>
  <si>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</si>
  <si>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</si>
  <si>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</si>
  <si>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</si>
  <si>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</si>
  <si>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</si>
  <si>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</si>
  <si>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</si>
  <si>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</si>
  <si>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</si>
  <si>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</si>
  <si>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</si>
  <si>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</si>
  <si>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</si>
  <si>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</si>
  <si>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</si>
  <si>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</si>
  <si>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</si>
  <si>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</si>
  <si>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</si>
  <si>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</si>
  <si>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</si>
  <si>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</si>
  <si>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</si>
  <si>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</si>
  <si>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</si>
  <si>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</si>
  <si>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</si>
  <si>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</si>
  <si>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</si>
  <si>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</si>
  <si>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</si>
  <si>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</si>
  <si>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</si>
  <si>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</si>
  <si>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</si>
  <si>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</si>
  <si>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</si>
  <si>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</si>
  <si>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</si>
  <si>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</si>
  <si>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</si>
  <si>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</si>
  <si>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</si>
  <si>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</si>
  <si>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</si>
  <si>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</si>
  <si>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</si>
  <si>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</si>
  <si>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</si>
  <si>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</si>
  <si>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</si>
  <si>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</si>
  <si>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</si>
  <si>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</si>
  <si>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</si>
  <si>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</si>
  <si>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</si>
  <si>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</si>
  <si>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</si>
  <si>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</si>
  <si>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</si>
  <si>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</si>
  <si>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</si>
  <si>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</si>
  <si>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</si>
  <si>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</si>
  <si>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</si>
  <si>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</si>
  <si>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</si>
  <si>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</si>
  <si>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</si>
  <si>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</si>
  <si>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</si>
  <si>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</si>
  <si>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</si>
  <si>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</si>
  <si>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</si>
  <si>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</si>
  <si>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</si>
  <si>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</si>
  <si>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</si>
  <si>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</si>
  <si>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</si>
  <si>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</si>
  <si>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</si>
  <si>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</si>
  <si>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</si>
  <si>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</si>
  <si>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</si>
  <si>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</si>
  <si>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</si>
  <si>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</si>
  <si>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</si>
  <si>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</si>
  <si>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</si>
  <si>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</si>
  <si>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</si>
  <si>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</si>
  <si>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</si>
  <si>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</si>
  <si>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</si>
  <si>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</si>
  <si>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</si>
  <si>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</si>
  <si>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</si>
  <si>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</si>
  <si>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</si>
  <si>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</si>
  <si>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</si>
  <si>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</si>
  <si>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</si>
  <si>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</si>
  <si>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</si>
  <si>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</si>
  <si>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</si>
  <si>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</si>
  <si>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</si>
  <si>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</si>
  <si>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</si>
  <si>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</si>
  <si>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</si>
  <si>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</si>
  <si>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</si>
  <si>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</si>
  <si>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</si>
  <si>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</si>
  <si>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</si>
  <si>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</si>
  <si>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</si>
  <si>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</si>
  <si>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</si>
  <si>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</si>
  <si>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</si>
  <si>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</si>
  <si>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</si>
  <si>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</si>
  <si>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</si>
  <si>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</si>
  <si>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</si>
  <si>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</si>
  <si>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</si>
  <si>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</si>
  <si>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</si>
  <si>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</si>
  <si>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</si>
  <si>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</si>
  <si>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</si>
  <si>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</si>
  <si>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</si>
  <si>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</si>
  <si>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</si>
  <si>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</si>
  <si>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</si>
  <si>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</si>
  <si>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</si>
  <si>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</si>
  <si>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</si>
  <si>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</si>
  <si>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</si>
  <si>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</si>
  <si>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</si>
  <si>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</si>
  <si>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</si>
  <si>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</si>
  <si>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</si>
  <si>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</si>
  <si>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</si>
  <si>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</si>
  <si>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</si>
  <si>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</si>
  <si>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</si>
  <si>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</si>
  <si>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</si>
  <si>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</si>
  <si>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</si>
  <si>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</si>
  <si>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</si>
  <si>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</si>
  <si>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</si>
  <si>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</si>
  <si>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</si>
  <si>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</si>
  <si>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</si>
  <si>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</si>
  <si>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</si>
  <si>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</si>
  <si>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</si>
  <si>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</si>
  <si>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</si>
  <si>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</si>
  <si>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</si>
  <si>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</si>
  <si>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</si>
  <si>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</si>
  <si>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</si>
  <si>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</si>
  <si>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</si>
  <si>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</si>
  <si>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</si>
  <si>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</si>
  <si>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</si>
  <si>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</si>
  <si>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</si>
  <si>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</si>
  <si>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</si>
  <si>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</si>
  <si>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</si>
  <si>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</si>
  <si>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</si>
  <si>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</si>
  <si>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</si>
  <si>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</si>
  <si>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</si>
  <si>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</si>
  <si>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</si>
  <si>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</si>
  <si>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</si>
  <si>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</si>
  <si>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</si>
  <si>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</si>
  <si>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</si>
  <si>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</si>
  <si>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</si>
  <si>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</si>
  <si>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</si>
  <si>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</si>
  <si>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</si>
  <si>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</si>
  <si>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</si>
  <si>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</si>
  <si>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</si>
  <si>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</si>
  <si>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</si>
  <si>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</si>
  <si>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</si>
  <si>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</si>
  <si>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</si>
  <si>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</si>
  <si>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</si>
  <si>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</si>
  <si>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</si>
  <si>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</si>
  <si>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</si>
  <si>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</si>
  <si>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</si>
  <si>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</si>
  <si>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</si>
  <si>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</si>
  <si>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</si>
  <si>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</si>
  <si>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</si>
  <si>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</si>
  <si>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</si>
  <si>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</si>
  <si>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</si>
  <si>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</si>
  <si>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</si>
  <si>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</si>
  <si>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</si>
  <si>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</si>
  <si>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</si>
  <si>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</si>
  <si>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</si>
  <si>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</si>
  <si>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</si>
  <si>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</si>
  <si>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</si>
  <si>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</si>
  <si>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</si>
  <si>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</si>
  <si>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</si>
  <si>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</si>
  <si>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</si>
  <si>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</si>
  <si>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</si>
  <si>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</si>
  <si>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</si>
  <si>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</si>
  <si>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</si>
  <si>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</si>
  <si>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</si>
  <si>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</si>
  <si>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</si>
  <si>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</si>
  <si>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</si>
  <si>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</si>
  <si>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</si>
  <si>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</si>
  <si>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</si>
  <si>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</si>
  <si>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</si>
  <si>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</si>
  <si>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</si>
  <si>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</si>
  <si>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</si>
  <si>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</si>
  <si>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</si>
  <si>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</si>
  <si>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</si>
  <si>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</si>
  <si>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</si>
  <si>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</si>
  <si>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</si>
  <si>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</si>
  <si>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</si>
  <si>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</si>
  <si>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</si>
  <si>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</si>
  <si>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</si>
  <si>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</si>
  <si>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</si>
  <si>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</si>
  <si>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</si>
  <si>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</si>
  <si>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</si>
  <si>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</si>
  <si>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</si>
  <si>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</si>
  <si>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</si>
  <si>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</si>
  <si>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</si>
  <si>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</si>
  <si>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</si>
  <si>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</si>
  <si>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</si>
  <si>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</si>
  <si>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</si>
  <si>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</si>
  <si>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</si>
  <si>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</si>
  <si>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</si>
  <si>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</si>
  <si>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</si>
  <si>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</si>
  <si>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</si>
  <si>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</si>
  <si>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</si>
  <si>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</si>
  <si>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</si>
  <si>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</si>
  <si>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</si>
  <si>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</si>
  <si>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</si>
  <si>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</si>
  <si>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</si>
  <si>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</si>
  <si>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</si>
  <si>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</si>
  <si>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</si>
  <si>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</si>
  <si>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</si>
  <si>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</si>
  <si>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</si>
  <si>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</si>
  <si>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</si>
  <si>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</si>
  <si>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</si>
  <si>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</si>
  <si>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</si>
  <si>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</si>
  <si>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</si>
  <si>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</si>
  <si>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</si>
  <si>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</si>
  <si>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</si>
  <si>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</si>
  <si>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</si>
  <si>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</si>
  <si>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</si>
  <si>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</si>
  <si>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</si>
  <si>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</si>
  <si>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</si>
  <si>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</si>
  <si>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</si>
  <si>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</si>
  <si>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</si>
  <si>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</si>
  <si>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</si>
  <si>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</si>
  <si>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</si>
  <si>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</si>
  <si>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</si>
  <si>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</si>
  <si>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</si>
  <si>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</si>
  <si>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</si>
  <si>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</si>
  <si>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</si>
  <si>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</si>
  <si>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</si>
  <si>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</si>
  <si>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</si>
  <si>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</si>
  <si>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</si>
  <si>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</si>
  <si>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</si>
  <si>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</si>
  <si>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</si>
  <si>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</si>
  <si>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</si>
  <si>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</si>
  <si>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</si>
  <si>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</si>
  <si>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</si>
  <si>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</si>
  <si>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</si>
  <si>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</si>
  <si>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</si>
  <si>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</si>
  <si>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</si>
  <si>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</si>
  <si>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</si>
  <si>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</si>
  <si>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</si>
  <si>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</si>
  <si>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</si>
  <si>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</si>
  <si>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</si>
  <si>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</si>
  <si>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</si>
  <si>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</si>
  <si>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</si>
  <si>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</si>
  <si>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</si>
  <si>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</si>
  <si>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</si>
  <si>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</si>
  <si>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</si>
  <si>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</si>
  <si>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</si>
  <si>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</si>
  <si>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</si>
  <si>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</si>
  <si>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</si>
  <si>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</si>
  <si>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</si>
  <si>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</si>
  <si>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</si>
  <si>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</si>
  <si>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</si>
  <si>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</si>
  <si>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</si>
  <si>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</si>
  <si>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</si>
  <si>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</si>
  <si>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</si>
  <si>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</si>
  <si>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</si>
  <si>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</si>
  <si>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</si>
  <si>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</si>
  <si>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</si>
  <si>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</si>
  <si>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</si>
  <si>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</si>
  <si>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</si>
  <si>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</si>
  <si>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</si>
  <si>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</si>
  <si>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</si>
  <si>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</si>
  <si>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</si>
  <si>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</si>
  <si>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</si>
  <si>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</si>
  <si>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</si>
  <si>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</si>
  <si>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</si>
  <si>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</si>
  <si>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</si>
  <si>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</si>
  <si>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</si>
  <si>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</si>
  <si>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</si>
  <si>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</si>
  <si>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</si>
  <si>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</si>
  <si>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</si>
  <si>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</si>
  <si>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</si>
  <si>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</si>
  <si>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</si>
  <si>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</si>
  <si>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</si>
  <si>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</si>
  <si>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</si>
  <si>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</si>
  <si>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</si>
  <si>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</si>
  <si>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</si>
  <si>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</si>
  <si>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</si>
  <si>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</si>
  <si>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</si>
  <si>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</si>
  <si>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</si>
  <si>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</si>
  <si>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</si>
  <si>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</si>
  <si>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</si>
  <si>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</si>
  <si>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</si>
  <si>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</si>
  <si>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</si>
  <si>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</si>
  <si>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</si>
  <si>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</si>
  <si>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</si>
  <si>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</si>
  <si>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</si>
  <si>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</si>
  <si>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</si>
  <si>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</si>
  <si>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</si>
  <si>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</si>
  <si>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</si>
  <si>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</si>
  <si>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</si>
  <si>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</si>
  <si>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</si>
  <si>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</si>
  <si>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</si>
  <si>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</si>
  <si>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</si>
  <si>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</si>
  <si>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</si>
  <si>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</si>
  <si>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</si>
  <si>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</si>
  <si>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</si>
  <si>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</si>
  <si>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</si>
  <si>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</si>
  <si>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</si>
  <si>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</si>
  <si>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</si>
  <si>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</si>
  <si>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</si>
  <si>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</si>
  <si>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</si>
  <si>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</si>
  <si>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</si>
  <si>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</si>
  <si>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</si>
  <si>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</si>
  <si>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</si>
  <si>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</si>
  <si>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</si>
  <si>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</si>
  <si>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</si>
  <si>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</si>
  <si>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</si>
  <si>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</si>
  <si>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</si>
  <si>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</si>
  <si>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</si>
  <si>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</si>
  <si>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</si>
  <si>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</si>
  <si>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</si>
  <si>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</si>
  <si>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</si>
  <si>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</si>
  <si>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</si>
  <si>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</si>
  <si>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</si>
  <si>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</si>
  <si>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</si>
  <si>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</si>
  <si>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</si>
  <si>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</si>
  <si>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</si>
  <si>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</si>
  <si>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</si>
  <si>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</si>
  <si>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</si>
  <si>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</si>
  <si>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</si>
  <si>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</si>
  <si>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</si>
  <si>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</si>
  <si>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</si>
  <si>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</si>
  <si>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</si>
  <si>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</si>
  <si>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</si>
  <si>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</si>
  <si>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</si>
  <si>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</si>
  <si>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</si>
  <si>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</si>
  <si>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</si>
  <si>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</si>
  <si>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</si>
  <si>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</si>
  <si>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</si>
  <si>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</si>
  <si>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</si>
  <si>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</si>
  <si>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</si>
  <si>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</si>
  <si>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</si>
  <si>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</si>
  <si>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</si>
  <si>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</si>
  <si>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</si>
  <si>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</si>
  <si>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</si>
  <si>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</si>
  <si>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</si>
  <si>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</si>
  <si>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</si>
  <si>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</si>
  <si>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</si>
  <si>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</si>
  <si>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</si>
  <si>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</si>
  <si>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</si>
  <si>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</si>
  <si>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</si>
  <si>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</si>
  <si>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</si>
  <si>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</si>
  <si>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</si>
  <si>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</si>
  <si>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</si>
  <si>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</si>
  <si>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</si>
  <si>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</si>
  <si>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</si>
  <si>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</si>
  <si>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</si>
  <si>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</si>
  <si>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</si>
  <si>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</si>
  <si>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</si>
  <si>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</si>
  <si>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</si>
  <si>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</si>
  <si>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</si>
  <si>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</si>
  <si>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</si>
  <si>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</si>
  <si>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</si>
  <si>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</si>
  <si>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</si>
  <si>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</si>
  <si>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</si>
  <si>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</si>
  <si>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</si>
  <si>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</si>
  <si>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</si>
  <si>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</si>
  <si>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</si>
  <si>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</si>
  <si>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</si>
  <si>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</si>
  <si>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</si>
  <si>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</si>
  <si>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</si>
  <si>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</si>
  <si>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</si>
  <si>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</si>
  <si>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</si>
  <si>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</si>
  <si>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</si>
  <si>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</si>
  <si>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</si>
  <si>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</si>
  <si>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</si>
  <si>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</si>
  <si>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</si>
  <si>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</si>
  <si>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</si>
  <si>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</si>
  <si>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</si>
  <si>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</si>
  <si>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</si>
  <si>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</si>
  <si>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</si>
  <si>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</si>
  <si>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</si>
  <si>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</si>
  <si>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</si>
  <si>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</si>
  <si>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</si>
  <si>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</si>
  <si>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</si>
  <si>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</si>
  <si>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</si>
  <si>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</si>
  <si>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</si>
  <si>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</si>
  <si>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</si>
  <si>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</si>
  <si>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</si>
  <si>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</si>
  <si>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</si>
  <si>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</si>
  <si>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</si>
  <si>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</si>
  <si>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</si>
  <si>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</si>
  <si>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</si>
  <si>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</si>
  <si>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</si>
  <si>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</si>
  <si>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</si>
  <si>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</si>
  <si>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</si>
  <si>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</si>
  <si>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</si>
  <si>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</si>
  <si>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</si>
  <si>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</si>
  <si>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</si>
  <si>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</si>
  <si>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</si>
  <si>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</si>
  <si>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</si>
  <si>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</si>
  <si>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</si>
  <si>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</si>
  <si>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</si>
  <si>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</si>
  <si>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</si>
  <si>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</si>
  <si>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</si>
  <si>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</si>
  <si>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</si>
  <si>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</si>
  <si>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</si>
  <si>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</si>
  <si>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</si>
  <si>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</si>
  <si>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</si>
  <si>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</si>
  <si>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</si>
  <si>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</si>
  <si>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</si>
  <si>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</si>
  <si>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</si>
  <si>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</si>
  <si>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</si>
  <si>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</si>
  <si>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</si>
  <si>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</si>
  <si>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</si>
  <si>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</si>
  <si>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</si>
  <si>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</si>
  <si>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</si>
  <si>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</si>
  <si>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</si>
  <si>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</si>
  <si>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</si>
  <si>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</si>
  <si>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</si>
  <si>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</si>
  <si>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</si>
  <si>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</si>
  <si>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</si>
  <si>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</si>
  <si>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</si>
  <si>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</si>
  <si>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</si>
  <si>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</si>
  <si>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</si>
  <si>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</si>
  <si>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</si>
  <si>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</si>
  <si>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</si>
  <si>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</si>
  <si>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</si>
  <si>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</si>
  <si>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</si>
  <si>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</si>
  <si>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</si>
  <si>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</si>
  <si>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</si>
  <si>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</si>
  <si>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</si>
  <si>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</si>
  <si>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</si>
  <si>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</si>
  <si>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</si>
  <si>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</si>
  <si>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</si>
  <si>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</si>
  <si>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</si>
  <si>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</si>
  <si>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</si>
  <si>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</si>
  <si>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</si>
  <si>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</si>
  <si>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</si>
  <si>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</si>
  <si>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</si>
  <si>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</si>
  <si>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</si>
  <si>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</si>
  <si>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</si>
  <si>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</si>
  <si>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</si>
  <si>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</si>
  <si>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</si>
  <si>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</si>
  <si>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</si>
  <si>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</si>
  <si>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</si>
  <si>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</si>
  <si>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</si>
  <si>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</si>
  <si>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</si>
  <si>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</si>
  <si>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</si>
  <si>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</si>
  <si>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</si>
  <si>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</si>
  <si>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</si>
  <si>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</si>
  <si>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</si>
  <si>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</si>
  <si>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</si>
  <si>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</si>
  <si>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</si>
  <si>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</si>
  <si>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</si>
  <si>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</si>
  <si>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</si>
  <si>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</si>
  <si>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</si>
  <si>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</si>
  <si>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</si>
  <si>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</si>
  <si>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</si>
  <si>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</si>
  <si>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</si>
  <si>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</si>
  <si>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</si>
  <si>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</si>
  <si>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</si>
  <si>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</si>
  <si>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</si>
  <si>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</si>
  <si>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</si>
  <si>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</si>
  <si>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</si>
  <si>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</si>
  <si>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</si>
  <si>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</si>
  <si>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</si>
  <si>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</si>
  <si>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</si>
  <si>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</si>
  <si>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</si>
  <si>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</si>
  <si>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</si>
  <si>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</si>
  <si>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</si>
  <si>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</si>
  <si>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</si>
  <si>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</si>
  <si>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</si>
  <si>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</si>
  <si>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</si>
  <si>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</si>
  <si>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</si>
  <si>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</si>
  <si>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</si>
  <si>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</si>
  <si>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</si>
  <si>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</si>
  <si>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</si>
  <si>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</si>
  <si>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</si>
  <si>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</si>
  <si>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</si>
  <si>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</si>
  <si>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</si>
  <si>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</si>
  <si>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</si>
  <si>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</si>
  <si>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</si>
  <si>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</si>
  <si>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</si>
  <si>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</si>
  <si>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</si>
  <si>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</si>
  <si>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</si>
  <si>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</si>
  <si>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</si>
  <si>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</si>
  <si>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</si>
  <si>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</si>
  <si>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</si>
  <si>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</si>
  <si>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</si>
  <si>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</si>
  <si>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</si>
  <si>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</si>
  <si>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</si>
  <si>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</si>
  <si>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</si>
  <si>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</si>
  <si>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</si>
  <si>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</si>
  <si>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</si>
  <si>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</si>
  <si>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</si>
  <si>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</si>
  <si>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</si>
  <si>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</si>
  <si>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</si>
  <si>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</si>
  <si>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</si>
  <si>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</si>
  <si>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</si>
  <si>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</si>
  <si>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</si>
  <si>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</si>
  <si>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</si>
  <si>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</si>
  <si>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</si>
  <si>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</si>
  <si>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</si>
  <si>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</si>
  <si>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</si>
  <si>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</si>
  <si>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</si>
  <si>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</si>
  <si>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</si>
  <si>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</si>
  <si>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</si>
  <si>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</si>
  <si>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</si>
  <si>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</si>
  <si>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</si>
  <si>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</si>
  <si>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</si>
  <si>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</si>
  <si>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</si>
  <si>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</si>
  <si>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</si>
  <si>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</si>
  <si>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</si>
  <si>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</si>
  <si>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</si>
  <si>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</si>
  <si>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</si>
  <si>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</si>
  <si>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</si>
  <si>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</si>
  <si>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</si>
  <si>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</si>
  <si>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</si>
  <si>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</si>
  <si>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</si>
  <si>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</si>
  <si>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</si>
  <si>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</si>
  <si>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</si>
  <si>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</si>
  <si>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</si>
  <si>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</si>
  <si>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</si>
  <si>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</si>
  <si>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</si>
  <si>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</si>
  <si>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</si>
  <si>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</si>
  <si>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</si>
  <si>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</si>
  <si>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</si>
  <si>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</si>
  <si>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</si>
  <si>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</si>
  <si>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</si>
  <si>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</si>
  <si>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</si>
  <si>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</si>
  <si>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</si>
  <si>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</si>
  <si>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</si>
  <si>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</si>
  <si>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</si>
  <si>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</si>
  <si>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</si>
  <si>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</si>
  <si>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</si>
  <si>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</si>
  <si>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</si>
  <si>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</si>
  <si>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</si>
  <si>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</si>
  <si>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</si>
  <si>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</si>
  <si>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</si>
  <si>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</si>
  <si>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</si>
  <si>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</si>
  <si>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</si>
  <si>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</si>
  <si>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</si>
  <si>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</si>
  <si>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</si>
  <si>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</si>
  <si>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</si>
  <si>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</si>
  <si>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</si>
  <si>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</si>
  <si>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</si>
  <si>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</si>
  <si>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</si>
  <si>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</si>
  <si>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</si>
  <si>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</si>
  <si>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</si>
  <si>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</si>
  <si>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</si>
  <si>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</si>
  <si>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</si>
  <si>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</si>
  <si>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</si>
  <si>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</si>
  <si>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</si>
  <si>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</si>
  <si>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</si>
  <si>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</si>
  <si>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</si>
  <si>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</si>
  <si>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</si>
  <si>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</si>
  <si>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</si>
  <si>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</si>
  <si>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</si>
  <si>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</si>
  <si>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</si>
  <si>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</si>
  <si>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</si>
  <si>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</si>
  <si>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</si>
  <si>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</si>
  <si>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</si>
  <si>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</si>
  <si>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</si>
  <si>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</si>
  <si>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</si>
  <si>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</si>
  <si>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</si>
  <si>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</si>
  <si>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</si>
  <si>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</si>
  <si>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</si>
  <si>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</si>
  <si>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</si>
  <si>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</si>
  <si>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</si>
  <si>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</si>
  <si>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</si>
  <si>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</si>
  <si>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</si>
  <si>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</si>
  <si>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</si>
  <si>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</si>
  <si>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</si>
  <si>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</si>
  <si>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</si>
  <si>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</si>
  <si>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</si>
  <si>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</si>
  <si>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</si>
  <si>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</si>
  <si>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</si>
  <si>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</si>
  <si>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</si>
  <si>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</si>
  <si>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</si>
  <si>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</si>
  <si>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</si>
  <si>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</si>
  <si>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</si>
  <si>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</si>
  <si>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</si>
  <si>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</si>
  <si>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</si>
  <si>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</si>
  <si>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</si>
  <si>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</si>
  <si>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</si>
  <si>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</si>
  <si>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</si>
  <si>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</si>
  <si>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</si>
  <si>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</si>
  <si>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</si>
  <si>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</si>
  <si>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</si>
  <si>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</si>
  <si>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</si>
  <si>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</si>
  <si>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</si>
  <si>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</si>
  <si>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</si>
  <si>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</si>
  <si>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</si>
  <si>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</si>
  <si>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</si>
  <si>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</si>
  <si>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</si>
  <si>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</si>
  <si>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</si>
  <si>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</si>
  <si>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</si>
  <si>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</si>
  <si>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</si>
  <si>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</si>
  <si>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</si>
  <si>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</si>
  <si>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</si>
  <si>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</si>
  <si>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</si>
  <si>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</si>
  <si>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</si>
  <si>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</si>
  <si>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</si>
  <si>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</si>
  <si>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</si>
  <si>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</si>
  <si>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</si>
  <si>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</si>
  <si>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</si>
  <si>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</si>
  <si>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</si>
  <si>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</si>
  <si>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</si>
  <si>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</si>
  <si>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</si>
  <si>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</si>
  <si>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</si>
  <si>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</si>
  <si>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</si>
  <si>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</si>
  <si>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</si>
  <si>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</si>
  <si>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</si>
  <si>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</si>
  <si>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</si>
  <si>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</si>
  <si>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</si>
  <si>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</si>
  <si>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</si>
  <si>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</si>
  <si>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</si>
  <si>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</si>
  <si>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</si>
  <si>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</si>
  <si>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</si>
  <si>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</si>
  <si>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</si>
  <si>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</si>
  <si>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</si>
  <si>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</si>
  <si>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</si>
  <si>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</si>
  <si>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</si>
  <si>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</si>
  <si>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</si>
  <si>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</si>
  <si>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</si>
  <si>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</si>
  <si>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</si>
  <si>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</si>
  <si>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</si>
  <si>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</si>
  <si>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</si>
  <si>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</si>
  <si>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</si>
  <si>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</si>
  <si>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</si>
  <si>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</si>
  <si>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</si>
  <si>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</si>
  <si>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</si>
  <si>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</si>
  <si>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</si>
  <si>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</si>
  <si>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</si>
  <si>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</si>
  <si>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</si>
  <si>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</si>
  <si>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</si>
  <si>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</si>
  <si>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</si>
  <si>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</si>
  <si>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</si>
  <si>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</si>
  <si>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</si>
  <si>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</si>
  <si>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</si>
  <si>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</si>
  <si>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</si>
  <si>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</si>
  <si>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</si>
  <si>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</si>
  <si>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</si>
  <si>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</si>
  <si>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</si>
  <si>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</si>
  <si>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</si>
  <si>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</si>
  <si>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</si>
  <si>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</si>
  <si>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</si>
  <si>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</si>
  <si>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</si>
  <si>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</si>
  <si>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</si>
  <si>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</si>
  <si>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</si>
  <si>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</si>
  <si>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</si>
  <si>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</si>
  <si>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</si>
  <si>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</si>
  <si>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</si>
  <si>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</si>
  <si>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</si>
  <si>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</si>
  <si>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</si>
  <si>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</si>
  <si>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</si>
  <si>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</si>
  <si>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</si>
  <si>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</si>
  <si>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</si>
  <si>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</si>
  <si>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</si>
  <si>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</si>
  <si>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</si>
  <si>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</si>
  <si>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</si>
  <si>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</si>
  <si>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</si>
  <si>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</si>
  <si>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</si>
  <si>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</si>
  <si>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</si>
  <si>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</si>
  <si>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</si>
  <si>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</si>
  <si>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</si>
  <si>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</si>
  <si>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</si>
  <si>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</si>
  <si>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</si>
  <si>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</si>
  <si>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</si>
  <si>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</si>
  <si>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</si>
  <si>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</si>
  <si>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</si>
  <si>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</si>
  <si>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</si>
  <si>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</si>
  <si>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</si>
  <si>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</si>
  <si>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</si>
  <si>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</si>
  <si>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</si>
  <si>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</si>
  <si>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</si>
  <si>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</si>
  <si>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</si>
  <si>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</si>
  <si>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</si>
  <si>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</si>
  <si>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</si>
  <si>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</si>
  <si>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</si>
  <si>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</si>
  <si>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</si>
  <si>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</si>
  <si>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</si>
  <si>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</si>
  <si>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</si>
  <si>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</si>
  <si>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</si>
  <si>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</si>
  <si>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</si>
  <si>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</si>
  <si>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</si>
  <si>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</si>
  <si>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</si>
  <si>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</si>
  <si>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</si>
  <si>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</si>
  <si>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</si>
  <si>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</si>
  <si>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</si>
  <si>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</si>
  <si>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</si>
  <si>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</si>
  <si>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</si>
  <si>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</si>
  <si>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</si>
  <si>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</si>
  <si>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</si>
  <si>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</si>
  <si>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</si>
  <si>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</si>
  <si>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</si>
  <si>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</si>
  <si>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</si>
  <si>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</si>
  <si>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</si>
  <si>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</si>
  <si>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</si>
  <si>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</si>
  <si>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</si>
  <si>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</si>
  <si>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</si>
  <si>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</si>
  <si>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</si>
  <si>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</si>
  <si>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</si>
  <si>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</si>
  <si>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</si>
  <si>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</si>
  <si>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</si>
  <si>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</si>
  <si>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</si>
  <si>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</si>
  <si>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</si>
  <si>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</si>
  <si>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</si>
  <si>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</si>
  <si>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2/8106 935</t>
  </si>
  <si>
    <t>zh.bikova@ombudsman.bg</t>
  </si>
  <si>
    <t>b936</t>
  </si>
  <si>
    <t>d783</t>
  </si>
  <si>
    <t>c1122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</si>
</sst>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9" fillId="33" borderId="0" xfId="33" applyFont="1" applyFill="1" applyAlignment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9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4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4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2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1" fillId="26" borderId="43" xfId="33" applyNumberFormat="1" applyFont="1" applyFill="1" applyBorder="1" applyAlignment="1">
      <alignment horizontal="center"/>
      <protection/>
    </xf>
    <xf numFmtId="0" fontId="72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4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4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0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19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19" fillId="26" borderId="41" xfId="33" applyFont="1" applyFill="1" applyBorder="1" applyAlignment="1">
      <alignment horizontal="left"/>
      <protection/>
    </xf>
    <xf numFmtId="0" fontId="81" fillId="26" borderId="41" xfId="33" applyFont="1" applyFill="1" applyBorder="1" applyAlignment="1">
      <alignment horizontal="left"/>
      <protection/>
    </xf>
    <xf numFmtId="0" fontId="19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19" fillId="26" borderId="44" xfId="33" applyFont="1" applyFill="1" applyBorder="1" applyAlignment="1">
      <alignment horizontal="left"/>
      <protection/>
    </xf>
    <xf numFmtId="0" fontId="81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19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19" fillId="26" borderId="44" xfId="33" applyFont="1" applyFill="1" applyBorder="1" applyAlignment="1">
      <alignment horizontal="left"/>
      <protection/>
    </xf>
    <xf numFmtId="0" fontId="81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9" fillId="44" borderId="0" xfId="33" applyFont="1" applyFill="1" applyAlignment="1">
      <alignment vertical="center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3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14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4" fillId="44" borderId="53" xfId="38" applyFont="1" applyFill="1" applyBorder="1" applyAlignment="1">
      <alignment horizontal="left" vertical="center" wrapText="1"/>
      <protection/>
    </xf>
    <xf numFmtId="0" fontId="14" fillId="44" borderId="62" xfId="38" applyFont="1" applyFill="1" applyBorder="1" applyAlignment="1">
      <alignment vertical="center" wrapText="1"/>
      <protection/>
    </xf>
    <xf numFmtId="0" fontId="14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9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9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14" fillId="46" borderId="0" xfId="38" applyNumberFormat="1" applyFont="1" applyFill="1" applyBorder="1">
      <alignment/>
      <protection/>
    </xf>
    <xf numFmtId="176" fontId="14" fillId="46" borderId="0" xfId="38" applyNumberFormat="1" applyFont="1" applyFill="1" applyBorder="1" applyProtection="1">
      <alignment/>
      <protection locked="0"/>
    </xf>
    <xf numFmtId="176" fontId="25" fillId="46" borderId="0" xfId="38" applyNumberFormat="1" applyFont="1" applyFill="1" applyBorder="1">
      <alignment/>
      <protection/>
    </xf>
    <xf numFmtId="0" fontId="14" fillId="46" borderId="0" xfId="38" applyFont="1" applyFill="1" applyBorder="1">
      <alignment/>
      <protection/>
    </xf>
    <xf numFmtId="0" fontId="14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9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9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19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quotePrefix="1">
      <alignment horizontal="right" vertical="center"/>
      <protection/>
    </xf>
    <xf numFmtId="3" fontId="9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33" borderId="0" xfId="33" applyFont="1" applyFill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4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19" fillId="44" borderId="78" xfId="33" applyNumberFormat="1" applyFont="1" applyFill="1" applyBorder="1" applyAlignment="1" applyProtection="1" quotePrefix="1">
      <alignment horizontal="center" vertical="center"/>
      <protection/>
    </xf>
    <xf numFmtId="3" fontId="19" fillId="44" borderId="23" xfId="33" applyNumberFormat="1" applyFont="1" applyFill="1" applyBorder="1" applyAlignment="1" applyProtection="1" quotePrefix="1">
      <alignment horizontal="center" vertical="center"/>
      <protection/>
    </xf>
    <xf numFmtId="3" fontId="19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9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9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9" fillId="44" borderId="17" xfId="33" applyNumberFormat="1" applyFont="1" applyFill="1" applyBorder="1" applyAlignment="1">
      <alignment horizontal="right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9" fillId="51" borderId="0" xfId="33" applyFont="1" applyFill="1" applyAlignment="1">
      <alignment vertical="center"/>
      <protection/>
    </xf>
    <xf numFmtId="3" fontId="24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9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33" borderId="60" xfId="33" applyFont="1" applyFill="1" applyBorder="1" applyAlignment="1">
      <alignment vertical="center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14" fillId="44" borderId="86" xfId="38" applyFont="1" applyFill="1" applyBorder="1" applyAlignment="1">
      <alignment horizontal="left" vertical="center" wrapText="1"/>
      <protection/>
    </xf>
    <xf numFmtId="0" fontId="14" fillId="44" borderId="62" xfId="38" applyFont="1" applyFill="1" applyBorder="1" applyAlignment="1">
      <alignment horizontal="left" vertical="center" wrapText="1"/>
      <protection/>
    </xf>
    <xf numFmtId="0" fontId="14" fillId="44" borderId="70" xfId="38" applyFont="1" applyFill="1" applyBorder="1" applyAlignment="1">
      <alignment horizontal="left" vertical="center" wrapText="1"/>
      <protection/>
    </xf>
    <xf numFmtId="0" fontId="14" fillId="44" borderId="84" xfId="38" applyFont="1" applyFill="1" applyBorder="1" applyAlignment="1">
      <alignment horizontal="left" vertical="center" wrapText="1"/>
      <protection/>
    </xf>
    <xf numFmtId="0" fontId="14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19" fillId="44" borderId="67" xfId="33" applyNumberFormat="1" applyFont="1" applyFill="1" applyBorder="1" applyAlignment="1" applyProtection="1" quotePrefix="1">
      <alignment horizontal="center" vertical="center"/>
      <protection/>
    </xf>
    <xf numFmtId="3" fontId="19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44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14" fillId="44" borderId="92" xfId="33" applyNumberFormat="1" applyFont="1" applyFill="1" applyBorder="1" applyAlignment="1" applyProtection="1">
      <alignment horizontal="right" vertical="center"/>
      <protection locked="0"/>
    </xf>
    <xf numFmtId="3" fontId="14" fillId="44" borderId="52" xfId="33" applyNumberFormat="1" applyFont="1" applyFill="1" applyBorder="1" applyAlignment="1" applyProtection="1">
      <alignment horizontal="right" vertical="center"/>
      <protection locked="0"/>
    </xf>
    <xf numFmtId="3" fontId="14" fillId="44" borderId="93" xfId="33" applyNumberFormat="1" applyFont="1" applyFill="1" applyBorder="1" applyAlignment="1" applyProtection="1">
      <alignment horizontal="right" vertical="center"/>
      <protection locked="0"/>
    </xf>
    <xf numFmtId="3" fontId="14" fillId="44" borderId="94" xfId="33" applyNumberFormat="1" applyFont="1" applyFill="1" applyBorder="1" applyAlignment="1" applyProtection="1">
      <alignment horizontal="right" vertical="center"/>
      <protection locked="0"/>
    </xf>
    <xf numFmtId="3" fontId="14" fillId="44" borderId="54" xfId="33" applyNumberFormat="1" applyFont="1" applyFill="1" applyBorder="1" applyAlignment="1" applyProtection="1">
      <alignment horizontal="right" vertical="center"/>
      <protection locked="0"/>
    </xf>
    <xf numFmtId="3" fontId="14" fillId="44" borderId="90" xfId="33" applyNumberFormat="1" applyFont="1" applyFill="1" applyBorder="1" applyAlignment="1" applyProtection="1">
      <alignment horizontal="right" vertical="center"/>
      <protection locked="0"/>
    </xf>
    <xf numFmtId="3" fontId="14" fillId="44" borderId="95" xfId="33" applyNumberFormat="1" applyFont="1" applyFill="1" applyBorder="1" applyAlignment="1" applyProtection="1">
      <alignment horizontal="right" vertical="center"/>
      <protection locked="0"/>
    </xf>
    <xf numFmtId="3" fontId="14" fillId="44" borderId="85" xfId="33" applyNumberFormat="1" applyFont="1" applyFill="1" applyBorder="1" applyAlignment="1" applyProtection="1">
      <alignment horizontal="right" vertical="center"/>
      <protection locked="0"/>
    </xf>
    <xf numFmtId="3" fontId="14" fillId="44" borderId="96" xfId="33" applyNumberFormat="1" applyFont="1" applyFill="1" applyBorder="1" applyAlignment="1" applyProtection="1">
      <alignment horizontal="right" vertical="center"/>
      <protection locked="0"/>
    </xf>
    <xf numFmtId="3" fontId="14" fillId="44" borderId="97" xfId="33" applyNumberFormat="1" applyFont="1" applyFill="1" applyBorder="1" applyAlignment="1" applyProtection="1">
      <alignment horizontal="right" vertical="center"/>
      <protection locked="0"/>
    </xf>
    <xf numFmtId="3" fontId="14" fillId="44" borderId="83" xfId="33" applyNumberFormat="1" applyFont="1" applyFill="1" applyBorder="1" applyAlignment="1" applyProtection="1">
      <alignment horizontal="right" vertical="center"/>
      <protection locked="0"/>
    </xf>
    <xf numFmtId="3" fontId="14" fillId="44" borderId="98" xfId="33" applyNumberFormat="1" applyFont="1" applyFill="1" applyBorder="1" applyAlignment="1" applyProtection="1">
      <alignment horizontal="right" vertical="center"/>
      <protection locked="0"/>
    </xf>
    <xf numFmtId="3" fontId="14" fillId="44" borderId="99" xfId="33" applyNumberFormat="1" applyFont="1" applyFill="1" applyBorder="1" applyAlignment="1" applyProtection="1">
      <alignment horizontal="right" vertical="center"/>
      <protection locked="0"/>
    </xf>
    <xf numFmtId="3" fontId="14" fillId="44" borderId="57" xfId="33" applyNumberFormat="1" applyFont="1" applyFill="1" applyBorder="1" applyAlignment="1" applyProtection="1">
      <alignment horizontal="right" vertical="center"/>
      <protection locked="0"/>
    </xf>
    <xf numFmtId="3" fontId="14" fillId="4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101" xfId="33" applyNumberFormat="1" applyFont="1" applyFill="1" applyBorder="1" applyAlignment="1" applyProtection="1">
      <alignment horizontal="right" vertical="center"/>
      <protection locked="0"/>
    </xf>
    <xf numFmtId="3" fontId="14" fillId="44" borderId="27" xfId="33" applyNumberFormat="1" applyFont="1" applyFill="1" applyBorder="1" applyAlignment="1" applyProtection="1">
      <alignment horizontal="right" vertical="center"/>
      <protection locked="0"/>
    </xf>
    <xf numFmtId="3" fontId="14" fillId="44" borderId="26" xfId="33" applyNumberFormat="1" applyFont="1" applyFill="1" applyBorder="1" applyAlignment="1" applyProtection="1">
      <alignment horizontal="right" vertical="center"/>
      <protection locked="0"/>
    </xf>
    <xf numFmtId="3" fontId="14" fillId="44" borderId="75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22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14" fillId="44" borderId="45" xfId="33" applyNumberFormat="1" applyFont="1" applyFill="1" applyBorder="1" applyAlignment="1" applyProtection="1">
      <alignment vertical="center"/>
      <protection/>
    </xf>
    <xf numFmtId="3" fontId="9" fillId="44" borderId="0" xfId="33" applyNumberFormat="1" applyFont="1" applyFill="1" applyBorder="1" applyAlignment="1" applyProtection="1">
      <alignment vertical="center"/>
      <protection/>
    </xf>
    <xf numFmtId="3" fontId="9" fillId="44" borderId="60" xfId="33" applyNumberFormat="1" applyFont="1" applyFill="1" applyBorder="1" applyAlignment="1">
      <alignment vertical="center"/>
      <protection/>
    </xf>
    <xf numFmtId="3" fontId="9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14" fillId="44" borderId="92" xfId="33" applyNumberFormat="1" applyFont="1" applyFill="1" applyBorder="1" applyAlignment="1" applyProtection="1">
      <alignment horizontal="right" vertical="center"/>
      <protection/>
    </xf>
    <xf numFmtId="3" fontId="14" fillId="44" borderId="52" xfId="33" applyNumberFormat="1" applyFont="1" applyFill="1" applyBorder="1" applyAlignment="1" applyProtection="1">
      <alignment horizontal="right" vertical="center"/>
      <protection/>
    </xf>
    <xf numFmtId="3" fontId="14" fillId="44" borderId="93" xfId="33" applyNumberFormat="1" applyFont="1" applyFill="1" applyBorder="1" applyAlignment="1" applyProtection="1">
      <alignment horizontal="right" vertical="center"/>
      <protection/>
    </xf>
    <xf numFmtId="3" fontId="14" fillId="44" borderId="99" xfId="33" applyNumberFormat="1" applyFont="1" applyFill="1" applyBorder="1" applyAlignment="1" applyProtection="1">
      <alignment horizontal="right" vertical="center"/>
      <protection/>
    </xf>
    <xf numFmtId="3" fontId="14" fillId="44" borderId="57" xfId="33" applyNumberFormat="1" applyFont="1" applyFill="1" applyBorder="1" applyAlignment="1" applyProtection="1">
      <alignment horizontal="right" vertical="center"/>
      <protection/>
    </xf>
    <xf numFmtId="3" fontId="14" fillId="44" borderId="100" xfId="33" applyNumberFormat="1" applyFont="1" applyFill="1" applyBorder="1" applyAlignment="1" applyProtection="1">
      <alignment horizontal="right" vertical="center"/>
      <protection/>
    </xf>
    <xf numFmtId="3" fontId="14" fillId="44" borderId="94" xfId="33" applyNumberFormat="1" applyFont="1" applyFill="1" applyBorder="1" applyAlignment="1" applyProtection="1">
      <alignment horizontal="right" vertical="center"/>
      <protection/>
    </xf>
    <xf numFmtId="3" fontId="14" fillId="44" borderId="54" xfId="33" applyNumberFormat="1" applyFont="1" applyFill="1" applyBorder="1" applyAlignment="1" applyProtection="1">
      <alignment horizontal="right" vertical="center"/>
      <protection/>
    </xf>
    <xf numFmtId="3" fontId="14" fillId="44" borderId="90" xfId="33" applyNumberFormat="1" applyFont="1" applyFill="1" applyBorder="1" applyAlignment="1" applyProtection="1">
      <alignment horizontal="right" vertical="center"/>
      <protection/>
    </xf>
    <xf numFmtId="3" fontId="14" fillId="44" borderId="105" xfId="33" applyNumberFormat="1" applyFont="1" applyFill="1" applyBorder="1" applyAlignment="1" applyProtection="1">
      <alignment horizontal="right" vertical="center"/>
      <protection/>
    </xf>
    <xf numFmtId="3" fontId="14" fillId="44" borderId="58" xfId="33" applyNumberFormat="1" applyFont="1" applyFill="1" applyBorder="1" applyAlignment="1" applyProtection="1">
      <alignment horizontal="right" vertical="center"/>
      <protection/>
    </xf>
    <xf numFmtId="3" fontId="14" fillId="44" borderId="106" xfId="33" applyNumberFormat="1" applyFont="1" applyFill="1" applyBorder="1" applyAlignment="1" applyProtection="1">
      <alignment horizontal="right" vertical="center"/>
      <protection/>
    </xf>
    <xf numFmtId="3" fontId="14" fillId="44" borderId="97" xfId="33" applyNumberFormat="1" applyFont="1" applyFill="1" applyBorder="1" applyAlignment="1" applyProtection="1">
      <alignment horizontal="right" vertical="center"/>
      <protection/>
    </xf>
    <xf numFmtId="3" fontId="14" fillId="44" borderId="83" xfId="33" applyNumberFormat="1" applyFont="1" applyFill="1" applyBorder="1" applyAlignment="1" applyProtection="1">
      <alignment horizontal="right" vertical="center"/>
      <protection/>
    </xf>
    <xf numFmtId="3" fontId="14" fillId="44" borderId="98" xfId="33" applyNumberFormat="1" applyFont="1" applyFill="1" applyBorder="1" applyAlignment="1" applyProtection="1">
      <alignment horizontal="right" vertical="center"/>
      <protection/>
    </xf>
    <xf numFmtId="3" fontId="14" fillId="44" borderId="95" xfId="33" applyNumberFormat="1" applyFont="1" applyFill="1" applyBorder="1" applyAlignment="1" applyProtection="1">
      <alignment horizontal="right" vertical="center"/>
      <protection/>
    </xf>
    <xf numFmtId="3" fontId="14" fillId="44" borderId="85" xfId="33" applyNumberFormat="1" applyFont="1" applyFill="1" applyBorder="1" applyAlignment="1" applyProtection="1">
      <alignment horizontal="right" vertical="center"/>
      <protection/>
    </xf>
    <xf numFmtId="3" fontId="14" fillId="44" borderId="96" xfId="33" applyNumberFormat="1" applyFont="1" applyFill="1" applyBorder="1" applyAlignment="1" applyProtection="1">
      <alignment horizontal="right" vertical="center"/>
      <protection/>
    </xf>
    <xf numFmtId="3" fontId="14" fillId="44" borderId="107" xfId="33" applyNumberFormat="1" applyFont="1" applyFill="1" applyBorder="1" applyAlignment="1" applyProtection="1">
      <alignment horizontal="right" vertical="center"/>
      <protection/>
    </xf>
    <xf numFmtId="3" fontId="14" fillId="44" borderId="68" xfId="33" applyNumberFormat="1" applyFont="1" applyFill="1" applyBorder="1" applyAlignment="1" applyProtection="1">
      <alignment horizontal="right" vertical="center"/>
      <protection/>
    </xf>
    <xf numFmtId="3" fontId="14" fillId="44" borderId="108" xfId="33" applyNumberFormat="1" applyFont="1" applyFill="1" applyBorder="1" applyAlignment="1" applyProtection="1">
      <alignment horizontal="right" vertical="center"/>
      <protection/>
    </xf>
    <xf numFmtId="3" fontId="14" fillId="44" borderId="89" xfId="33" applyNumberFormat="1" applyFont="1" applyFill="1" applyBorder="1" applyAlignment="1" applyProtection="1">
      <alignment horizontal="right" vertical="center"/>
      <protection/>
    </xf>
    <xf numFmtId="3" fontId="14" fillId="44" borderId="67" xfId="33" applyNumberFormat="1" applyFont="1" applyFill="1" applyBorder="1" applyAlignment="1" applyProtection="1">
      <alignment horizontal="right" vertical="center"/>
      <protection/>
    </xf>
    <xf numFmtId="3" fontId="14" fillId="44" borderId="91" xfId="33" applyNumberFormat="1" applyFont="1" applyFill="1" applyBorder="1" applyAlignment="1" applyProtection="1">
      <alignment horizontal="right" vertical="center"/>
      <protection/>
    </xf>
    <xf numFmtId="3" fontId="14" fillId="44" borderId="109" xfId="33" applyNumberFormat="1" applyFont="1" applyFill="1" applyBorder="1" applyAlignment="1" applyProtection="1">
      <alignment horizontal="right" vertical="center"/>
      <protection/>
    </xf>
    <xf numFmtId="3" fontId="14" fillId="44" borderId="110" xfId="33" applyNumberFormat="1" applyFont="1" applyFill="1" applyBorder="1" applyAlignment="1" applyProtection="1">
      <alignment horizontal="right" vertical="center"/>
      <protection/>
    </xf>
    <xf numFmtId="3" fontId="14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14" fillId="44" borderId="105" xfId="33" applyNumberFormat="1" applyFont="1" applyFill="1" applyBorder="1" applyAlignment="1" applyProtection="1">
      <alignment horizontal="right" vertical="center"/>
      <protection locked="0"/>
    </xf>
    <xf numFmtId="3" fontId="14" fillId="44" borderId="58" xfId="33" applyNumberFormat="1" applyFont="1" applyFill="1" applyBorder="1" applyAlignment="1" applyProtection="1">
      <alignment horizontal="right" vertical="center"/>
      <protection locked="0"/>
    </xf>
    <xf numFmtId="3" fontId="14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14" fillId="47" borderId="112" xfId="33" applyNumberFormat="1" applyFont="1" applyFill="1" applyBorder="1" applyAlignment="1" applyProtection="1">
      <alignment horizontal="right" vertical="center"/>
      <protection/>
    </xf>
    <xf numFmtId="3" fontId="14" fillId="47" borderId="113" xfId="33" applyNumberFormat="1" applyFont="1" applyFill="1" applyBorder="1" applyAlignment="1" applyProtection="1">
      <alignment horizontal="right" vertical="center"/>
      <protection/>
    </xf>
    <xf numFmtId="3" fontId="14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35" xfId="33" applyNumberFormat="1" applyFont="1" applyFill="1" applyBorder="1" applyAlignment="1" applyProtection="1">
      <alignment horizontal="right" vertical="center"/>
      <protection locked="0"/>
    </xf>
    <xf numFmtId="3" fontId="9" fillId="44" borderId="35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vertical="center"/>
      <protection locked="0"/>
    </xf>
    <xf numFmtId="3" fontId="9" fillId="44" borderId="37" xfId="33" applyNumberFormat="1" applyFont="1" applyFill="1" applyBorder="1" applyAlignment="1" applyProtection="1">
      <alignment vertical="center"/>
      <protection locked="0"/>
    </xf>
    <xf numFmtId="3" fontId="9" fillId="44" borderId="41" xfId="33" applyNumberFormat="1" applyFont="1" applyFill="1" applyBorder="1" applyAlignment="1" applyProtection="1">
      <alignment vertical="center"/>
      <protection locked="0"/>
    </xf>
    <xf numFmtId="3" fontId="9" fillId="44" borderId="49" xfId="33" applyNumberFormat="1" applyFont="1" applyFill="1" applyBorder="1" applyAlignment="1" applyProtection="1">
      <alignment vertical="center"/>
      <protection locked="0"/>
    </xf>
    <xf numFmtId="3" fontId="9" fillId="44" borderId="50" xfId="33" applyNumberFormat="1" applyFont="1" applyFill="1" applyBorder="1" applyAlignment="1" applyProtection="1">
      <alignment vertical="center"/>
      <protection locked="0"/>
    </xf>
    <xf numFmtId="3" fontId="9" fillId="44" borderId="17" xfId="33" applyNumberFormat="1" applyFont="1" applyFill="1" applyBorder="1" applyAlignment="1">
      <alignment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horizontal="right" vertical="center"/>
      <protection locked="0"/>
    </xf>
    <xf numFmtId="3" fontId="9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9" fillId="53" borderId="0" xfId="33" applyFont="1" applyFill="1" applyAlignment="1">
      <alignment vertical="center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9" fillId="44" borderId="43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14" fillId="44" borderId="127" xfId="33" applyNumberFormat="1" applyFont="1" applyFill="1" applyBorder="1" applyAlignment="1" applyProtection="1">
      <alignment horizontal="right" vertical="center"/>
      <protection locked="0"/>
    </xf>
    <xf numFmtId="3" fontId="14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3" fontId="9" fillId="44" borderId="115" xfId="33" applyNumberFormat="1" applyFont="1" applyFill="1" applyBorder="1" applyAlignment="1" applyProtection="1">
      <alignment vertical="center"/>
      <protection/>
    </xf>
    <xf numFmtId="3" fontId="9" fillId="44" borderId="66" xfId="33" applyNumberFormat="1" applyFont="1" applyFill="1" applyBorder="1" applyAlignment="1" applyProtection="1">
      <alignment vertical="center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9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14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9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14" fillId="44" borderId="129" xfId="33" applyNumberFormat="1" applyFont="1" applyFill="1" applyBorder="1" applyAlignment="1" applyProtection="1">
      <alignment horizontal="right" vertical="center"/>
      <protection locked="0"/>
    </xf>
    <xf numFmtId="3" fontId="14" fillId="44" borderId="125" xfId="33" applyNumberFormat="1" applyFont="1" applyFill="1" applyBorder="1" applyAlignment="1" applyProtection="1">
      <alignment horizontal="right" vertical="center"/>
      <protection locked="0"/>
    </xf>
    <xf numFmtId="3" fontId="14" fillId="44" borderId="107" xfId="33" applyNumberFormat="1" applyFont="1" applyFill="1" applyBorder="1" applyAlignment="1" applyProtection="1">
      <alignment horizontal="right" vertical="center"/>
      <protection locked="0"/>
    </xf>
    <xf numFmtId="3" fontId="14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14" fillId="44" borderId="89" xfId="33" applyNumberFormat="1" applyFont="1" applyFill="1" applyBorder="1" applyAlignment="1" applyProtection="1">
      <alignment horizontal="right" vertical="center"/>
      <protection locked="0"/>
    </xf>
    <xf numFmtId="3" fontId="14" fillId="44" borderId="67" xfId="33" applyNumberFormat="1" applyFont="1" applyFill="1" applyBorder="1" applyAlignment="1" applyProtection="1">
      <alignment horizontal="right" vertical="center"/>
      <protection locked="0"/>
    </xf>
    <xf numFmtId="3" fontId="14" fillId="44" borderId="10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19" fillId="44" borderId="75" xfId="33" applyNumberFormat="1" applyFont="1" applyFill="1" applyBorder="1" applyAlignment="1" applyProtection="1" quotePrefix="1">
      <alignment horizontal="center" vertical="center"/>
      <protection/>
    </xf>
    <xf numFmtId="3" fontId="19" fillId="44" borderId="76" xfId="33" applyNumberFormat="1" applyFont="1" applyFill="1" applyBorder="1" applyAlignment="1" applyProtection="1" quotePrefix="1">
      <alignment horizontal="center" vertical="center"/>
      <protection/>
    </xf>
    <xf numFmtId="3" fontId="19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9" fillId="44" borderId="23" xfId="33" applyNumberFormat="1" applyFont="1" applyFill="1" applyBorder="1" applyAlignment="1" applyProtection="1">
      <alignment horizontal="right" vertical="center"/>
      <protection/>
    </xf>
    <xf numFmtId="3" fontId="9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9" fillId="44" borderId="23" xfId="0" applyNumberFormat="1" applyFont="1" applyFill="1" applyBorder="1" applyAlignment="1" applyProtection="1">
      <alignment horizontal="right" vertical="center"/>
      <protection/>
    </xf>
    <xf numFmtId="3" fontId="9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9" fillId="44" borderId="103" xfId="33" applyNumberFormat="1" applyFont="1" applyFill="1" applyBorder="1" applyAlignment="1" applyProtection="1">
      <alignment horizontal="right" vertical="center"/>
      <protection/>
    </xf>
    <xf numFmtId="3" fontId="9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9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9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19" fillId="26" borderId="43" xfId="33" applyFont="1" applyFill="1" applyBorder="1" applyAlignment="1">
      <alignment horizontal="left"/>
      <protection/>
    </xf>
    <xf numFmtId="0" fontId="75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9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9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9" fillId="44" borderId="0" xfId="0" applyFont="1" applyFill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4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4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4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14" fillId="44" borderId="53" xfId="33" applyFont="1" applyFill="1" applyBorder="1" applyAlignment="1" applyProtection="1">
      <alignment vertical="center" wrapText="1"/>
      <protection/>
    </xf>
    <xf numFmtId="0" fontId="14" fillId="44" borderId="55" xfId="33" applyFont="1" applyFill="1" applyBorder="1" applyAlignment="1" applyProtection="1">
      <alignment vertical="center" wrapText="1"/>
      <protection/>
    </xf>
    <xf numFmtId="0" fontId="14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9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9" fillId="44" borderId="78" xfId="33" applyFont="1" applyFill="1" applyBorder="1" applyAlignment="1" applyProtection="1">
      <alignment horizontal="center"/>
      <protection/>
    </xf>
    <xf numFmtId="0" fontId="9" fillId="44" borderId="23" xfId="33" applyFont="1" applyFill="1" applyBorder="1" applyAlignment="1" applyProtection="1">
      <alignment horizontal="center" vertical="top"/>
      <protection/>
    </xf>
    <xf numFmtId="0" fontId="9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9" fillId="44" borderId="102" xfId="33" applyFont="1" applyFill="1" applyBorder="1" applyAlignment="1" applyProtection="1">
      <alignment horizontal="center"/>
      <protection/>
    </xf>
    <xf numFmtId="0" fontId="9" fillId="44" borderId="103" xfId="33" applyFont="1" applyFill="1" applyBorder="1" applyAlignment="1" applyProtection="1">
      <alignment horizontal="center" vertical="top"/>
      <protection/>
    </xf>
    <xf numFmtId="0" fontId="9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10" xfId="33" applyNumberFormat="1" applyFont="1" applyFill="1" applyBorder="1" applyAlignment="1" applyProtection="1">
      <alignment horizontal="right" vertical="center"/>
      <protection locked="0"/>
    </xf>
    <xf numFmtId="3" fontId="14" fillId="44" borderId="111" xfId="33" applyNumberFormat="1" applyFont="1" applyFill="1" applyBorder="1" applyAlignment="1" applyProtection="1">
      <alignment horizontal="right" vertical="center"/>
      <protection locked="0"/>
    </xf>
    <xf numFmtId="3" fontId="9" fillId="44" borderId="76" xfId="33" applyNumberFormat="1" applyFont="1" applyFill="1" applyBorder="1" applyAlignment="1" applyProtection="1">
      <alignment horizontal="right" vertical="center"/>
      <protection locked="0"/>
    </xf>
    <xf numFmtId="3" fontId="9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9" fillId="44" borderId="23" xfId="33" applyNumberFormat="1" applyFont="1" applyFill="1" applyBorder="1" applyAlignment="1" applyProtection="1">
      <alignment horizontal="right" vertical="center"/>
      <protection locked="0"/>
    </xf>
    <xf numFmtId="3" fontId="9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9" fillId="44" borderId="23" xfId="0" applyNumberFormat="1" applyFont="1" applyFill="1" applyBorder="1" applyAlignment="1" applyProtection="1">
      <alignment horizontal="right" vertical="center"/>
      <protection locked="0"/>
    </xf>
    <xf numFmtId="3" fontId="9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9" fillId="37" borderId="23" xfId="33" applyNumberFormat="1" applyFont="1" applyFill="1" applyBorder="1" applyAlignment="1" applyProtection="1">
      <alignment horizontal="right" vertical="center"/>
      <protection locked="0"/>
    </xf>
    <xf numFmtId="3" fontId="9" fillId="37" borderId="21" xfId="33" applyNumberFormat="1" applyFont="1" applyFill="1" applyBorder="1" applyAlignment="1" applyProtection="1">
      <alignment horizontal="right" vertical="center"/>
      <protection locked="0"/>
    </xf>
    <xf numFmtId="3" fontId="9" fillId="44" borderId="103" xfId="33" applyNumberFormat="1" applyFont="1" applyFill="1" applyBorder="1" applyAlignment="1" applyProtection="1">
      <alignment horizontal="right" vertical="center"/>
      <protection locked="0"/>
    </xf>
    <xf numFmtId="3" fontId="9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0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5" fillId="62" borderId="0" xfId="33" applyFont="1" applyFill="1" applyAlignment="1">
      <alignment horizontal="left" vertical="center"/>
      <protection/>
    </xf>
    <xf numFmtId="0" fontId="75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9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9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9" fillId="0" borderId="154" xfId="33" applyNumberFormat="1" applyFont="1" applyFill="1" applyBorder="1" applyAlignment="1" applyProtection="1">
      <alignment horizontal="center" vertical="center" wrapText="1"/>
      <protection/>
    </xf>
    <xf numFmtId="1" fontId="9" fillId="0" borderId="155" xfId="33" applyNumberFormat="1" applyFont="1" applyFill="1" applyBorder="1" applyAlignment="1" applyProtection="1">
      <alignment horizontal="center" vertical="center" wrapText="1"/>
      <protection/>
    </xf>
    <xf numFmtId="1" fontId="9" fillId="0" borderId="25" xfId="33" applyNumberFormat="1" applyFont="1" applyFill="1" applyBorder="1" applyAlignment="1" applyProtection="1">
      <alignment horizontal="center" vertical="center" wrapText="1"/>
      <protection/>
    </xf>
    <xf numFmtId="1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4" fillId="44" borderId="18" xfId="33" applyNumberFormat="1" applyFont="1" applyFill="1" applyBorder="1" applyAlignment="1" applyProtection="1" quotePrefix="1">
      <alignment horizontal="center" vertical="center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19" fillId="44" borderId="89" xfId="33" applyNumberFormat="1" applyFont="1" applyFill="1" applyBorder="1" applyAlignment="1" applyProtection="1" quotePrefix="1">
      <alignment horizontal="center" vertical="center"/>
      <protection/>
    </xf>
    <xf numFmtId="176" fontId="9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9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9" fillId="44" borderId="78" xfId="33" applyNumberFormat="1" applyFont="1" applyFill="1" applyBorder="1" applyAlignment="1" applyProtection="1">
      <alignment horizontal="center" vertical="center" wrapText="1"/>
      <protection/>
    </xf>
    <xf numFmtId="1" fontId="9" fillId="44" borderId="61" xfId="33" applyNumberFormat="1" applyFont="1" applyFill="1" applyBorder="1" applyAlignment="1" applyProtection="1">
      <alignment horizontal="center" vertical="center" wrapText="1"/>
      <protection/>
    </xf>
    <xf numFmtId="1" fontId="9" fillId="44" borderId="23" xfId="33" applyNumberFormat="1" applyFont="1" applyFill="1" applyBorder="1" applyAlignment="1" applyProtection="1">
      <alignment horizontal="center" vertical="center" wrapText="1"/>
      <protection/>
    </xf>
    <xf numFmtId="1" fontId="9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9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9" fillId="37" borderId="23" xfId="33" applyNumberFormat="1" applyFont="1" applyFill="1" applyBorder="1" applyAlignment="1" applyProtection="1">
      <alignment horizontal="right" vertical="center"/>
      <protection/>
    </xf>
    <xf numFmtId="3" fontId="9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2" fillId="58" borderId="0" xfId="33" applyFill="1">
      <alignment/>
      <protection/>
    </xf>
    <xf numFmtId="0" fontId="9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38" applyFont="1" applyFill="1" applyBorder="1" applyAlignment="1">
      <alignment horizontal="left"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9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1" xfId="34" applyFont="1" applyFill="1" applyBorder="1" applyAlignment="1" applyProtection="1">
      <alignment vertical="center" wrapText="1"/>
      <protection/>
    </xf>
    <xf numFmtId="0" fontId="58" fillId="38" borderId="162" xfId="34" applyFont="1" applyFill="1" applyBorder="1" applyAlignment="1" applyProtection="1">
      <alignment vertical="center" wrapText="1"/>
      <protection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43" fillId="38" borderId="23" xfId="38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43" fillId="38" borderId="23" xfId="34" applyFont="1" applyFill="1" applyBorder="1" applyAlignment="1">
      <alignment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53" fillId="38" borderId="163" xfId="34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63" xfId="34" applyFont="1" applyFill="1" applyBorder="1" applyAlignment="1">
      <alignment horizontal="left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58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43" fillId="38" borderId="25" xfId="38" applyFont="1" applyFill="1" applyBorder="1" applyAlignment="1">
      <alignment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4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3" fontId="38" fillId="65" borderId="16" xfId="34" applyNumberFormat="1" applyFont="1" applyFill="1" applyBorder="1" applyAlignment="1">
      <alignment horizontal="center" vertical="center" wrapText="1"/>
      <protection/>
    </xf>
    <xf numFmtId="3" fontId="38" fillId="65" borderId="18" xfId="34" applyNumberFormat="1" applyFont="1" applyFill="1" applyBorder="1" applyAlignment="1">
      <alignment horizontal="center" vertical="center" wrapText="1"/>
      <protection/>
    </xf>
    <xf numFmtId="3" fontId="38" fillId="65" borderId="30" xfId="34" applyNumberFormat="1" applyFont="1" applyFill="1" applyBorder="1" applyAlignment="1">
      <alignment horizontal="center"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63" xfId="38" applyFont="1" applyFill="1" applyBorder="1" applyAlignment="1" quotePrefix="1">
      <alignment horizontal="left" vertical="center"/>
      <protection/>
    </xf>
    <xf numFmtId="0" fontId="32" fillId="0" borderId="11" xfId="34" applyFont="1" applyBorder="1" applyAlignment="1">
      <alignment horizontal="center" vertical="center" wrapText="1"/>
      <protection/>
    </xf>
    <xf numFmtId="3" fontId="263" fillId="26" borderId="34" xfId="33" applyNumberFormat="1" applyFont="1" applyFill="1" applyBorder="1" applyAlignment="1" applyProtection="1">
      <alignment horizontal="center" vertical="center"/>
      <protection locked="0"/>
    </xf>
    <xf numFmtId="3" fontId="263" fillId="26" borderId="60" xfId="33" applyNumberFormat="1" applyFont="1" applyFill="1" applyBorder="1" applyAlignment="1" applyProtection="1">
      <alignment horizontal="center" vertical="center"/>
      <protection locked="0"/>
    </xf>
    <xf numFmtId="3" fontId="263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6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vertical="center" wrapText="1"/>
      <protection/>
    </xf>
    <xf numFmtId="0" fontId="264" fillId="4" borderId="60" xfId="33" applyFont="1" applyFill="1" applyBorder="1" applyAlignment="1">
      <alignment vertical="center" wrapText="1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6" fillId="5" borderId="60" xfId="33" applyFont="1" applyFill="1" applyBorder="1" applyAlignment="1">
      <alignment horizontal="left" vertical="center" wrapText="1"/>
      <protection/>
    </xf>
    <xf numFmtId="0" fontId="264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6" fillId="5" borderId="6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7" fillId="49" borderId="60" xfId="33" applyFont="1" applyFill="1" applyBorder="1" applyAlignment="1" applyProtection="1">
      <alignment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67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7" fillId="49" borderId="60" xfId="33" applyFont="1" applyFill="1" applyBorder="1" applyAlignment="1" applyProtection="1">
      <alignment horizontal="left" vertical="center" wrapText="1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37">
      <selection activeCell="G11" sqref="G1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42155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1334</v>
      </c>
      <c r="G22" s="1033">
        <f t="shared" si="0"/>
        <v>-41</v>
      </c>
      <c r="H22" s="1034">
        <f t="shared" si="0"/>
        <v>0</v>
      </c>
      <c r="I22" s="1034">
        <f t="shared" si="0"/>
        <v>13</v>
      </c>
      <c r="J22" s="1035">
        <f t="shared" si="0"/>
        <v>1362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1334</v>
      </c>
      <c r="G25" s="1042">
        <f aca="true" t="shared" si="2" ref="G25:M25">+G26+G30+G31+G32+G33</f>
        <v>-41</v>
      </c>
      <c r="H25" s="1043">
        <f>+H26+H30+H31+H32+H33</f>
        <v>0</v>
      </c>
      <c r="I25" s="1043">
        <f>+I26+I30+I31+I32+I33</f>
        <v>13</v>
      </c>
      <c r="J25" s="1044">
        <f>+J26+J30+J31+J32+J33</f>
        <v>1362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1362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1362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1362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1362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-28</v>
      </c>
      <c r="G32" s="1060">
        <f>OTCHET!G109+OTCHET!G116+OTCHET!G132+OTCHET!G133</f>
        <v>-41</v>
      </c>
      <c r="H32" s="1061">
        <f>OTCHET!H109+OTCHET!H116+OTCHET!H132+OTCHET!H133</f>
        <v>0</v>
      </c>
      <c r="I32" s="1061">
        <f>OTCHET!I109+OTCHET!I116+OTCHET!I132+OTCHET!I133</f>
        <v>13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2348790</v>
      </c>
      <c r="F38" s="948">
        <f t="shared" si="3"/>
        <v>995662</v>
      </c>
      <c r="G38" s="1075">
        <f t="shared" si="3"/>
        <v>808351</v>
      </c>
      <c r="H38" s="1076">
        <f t="shared" si="3"/>
        <v>0</v>
      </c>
      <c r="I38" s="1076">
        <f t="shared" si="3"/>
        <v>15472</v>
      </c>
      <c r="J38" s="1077">
        <f t="shared" si="3"/>
        <v>171839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461029</v>
      </c>
      <c r="G39" s="1036">
        <f>OTCHET!G182</f>
        <v>364979</v>
      </c>
      <c r="H39" s="1037">
        <f>OTCHET!H182</f>
        <v>0</v>
      </c>
      <c r="I39" s="1037">
        <f>OTCHET!I182</f>
        <v>0</v>
      </c>
      <c r="J39" s="1038">
        <f>OTCHET!J182</f>
        <v>96050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39516</v>
      </c>
      <c r="F40" s="932">
        <f t="shared" si="1"/>
        <v>10657</v>
      </c>
      <c r="G40" s="1060">
        <f>OTCHET!G185</f>
        <v>9945</v>
      </c>
      <c r="H40" s="1061">
        <f>OTCHET!H185</f>
        <v>0</v>
      </c>
      <c r="I40" s="1061">
        <f>OTCHET!I185</f>
        <v>0</v>
      </c>
      <c r="J40" s="1062">
        <f>OTCHET!J185</f>
        <v>712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200274</v>
      </c>
      <c r="F41" s="932">
        <f t="shared" si="1"/>
        <v>75873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75873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445373</v>
      </c>
      <c r="G42" s="1060">
        <f>+OTCHET!G198+OTCHET!G216+OTCHET!G263</f>
        <v>430697</v>
      </c>
      <c r="H42" s="1061">
        <f>+OTCHET!H198+OTCHET!H216+OTCHET!H263</f>
        <v>0</v>
      </c>
      <c r="I42" s="1061">
        <f>+OTCHET!I198+OTCHET!I216+OTCHET!I263</f>
        <v>15472</v>
      </c>
      <c r="J42" s="1062">
        <f>+OTCHET!J198+OTCHET!J216+OTCHET!J263</f>
        <v>-796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2730</v>
      </c>
      <c r="G48" s="1060">
        <f>OTCHET!G267+OTCHET!G268+OTCHET!G276+OTCHET!G279</f>
        <v>2730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2348790</v>
      </c>
      <c r="F54" s="971">
        <f t="shared" si="4"/>
        <v>995978</v>
      </c>
      <c r="G54" s="1093">
        <f t="shared" si="4"/>
        <v>825501</v>
      </c>
      <c r="H54" s="1094">
        <f t="shared" si="4"/>
        <v>0</v>
      </c>
      <c r="I54" s="972">
        <f t="shared" si="4"/>
        <v>0</v>
      </c>
      <c r="J54" s="1095">
        <f t="shared" si="4"/>
        <v>170477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822109</v>
      </c>
      <c r="G55" s="1096">
        <f>+OTCHET!G349+OTCHET!G363+OTCHET!G376</f>
        <v>822109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1790</v>
      </c>
      <c r="F56" s="961">
        <f t="shared" si="1"/>
        <v>3392</v>
      </c>
      <c r="G56" s="1099">
        <f>+OTCHET!G371+OTCHET!G379+OTCHET!G384+OTCHET!G387+OTCHET!G390+OTCHET!G393+OTCHET!G394+OTCHET!G397+OTCHET!G410+OTCHET!G411+OTCHET!G412+OTCHET!G413+OTCHET!G414</f>
        <v>3392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170477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170477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1650</v>
      </c>
      <c r="G62" s="1111">
        <f t="shared" si="5"/>
        <v>17109</v>
      </c>
      <c r="H62" s="1112">
        <f t="shared" si="5"/>
        <v>0</v>
      </c>
      <c r="I62" s="1112">
        <f t="shared" si="5"/>
        <v>-15459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-1650</v>
      </c>
      <c r="G64" s="1114">
        <f aca="true" t="shared" si="7" ref="G64:L64">SUM(+G66+G74+G75+G82+G83+G84+G87+G88+G89+G90+G91+G92+G93)</f>
        <v>-17109</v>
      </c>
      <c r="H64" s="1115">
        <f>SUM(+H66+H74+H75+H82+H83+H84+H87+H88+H89+H90+H91+H92+H93)</f>
        <v>0</v>
      </c>
      <c r="I64" s="1115">
        <f>SUM(+I66+I74+I75+I82+I83+I84+I87+I88+I89+I90+I91+I92+I93)</f>
        <v>15459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-1650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-1650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-17109</v>
      </c>
      <c r="H93" s="1040">
        <f>OTCHET!H579</f>
        <v>0</v>
      </c>
      <c r="I93" s="1040">
        <f>OTCHET!I579</f>
        <v>17109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2/8106 935</v>
      </c>
      <c r="H105" s="1461">
        <f>+OTCHET!F593</f>
        <v>895561938</v>
      </c>
      <c r="I105" s="1462"/>
      <c r="J105" s="1463">
        <f>+OTCHET!B593</f>
        <v>8062015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6" t="str">
        <f>OTCHET!B7</f>
        <v>ОТЧЕТНИ ДАННИ ПО ЕБК ЗА ИЗПЪЛНЕНИЕТО НА БЮДЖЕТА</v>
      </c>
      <c r="C7" s="1747"/>
      <c r="D7" s="1747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8">
        <f>OTCHET!B9</f>
        <v>0</v>
      </c>
      <c r="C9" s="1749"/>
      <c r="D9" s="1749"/>
      <c r="E9" s="53">
        <f>OTCHET!$E9</f>
        <v>42005</v>
      </c>
      <c r="F9" s="54">
        <f>OTCHET!$F9</f>
        <v>42155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8" t="str">
        <f>OTCHET!B12</f>
        <v>Омбудсман</v>
      </c>
      <c r="C12" s="1749"/>
      <c r="D12" s="1749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2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7" t="s">
        <v>1325</v>
      </c>
      <c r="D20" s="1666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3" t="s">
        <v>1019</v>
      </c>
      <c r="D21" s="1664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50" t="s">
        <v>1020</v>
      </c>
      <c r="D22" s="175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9" t="s">
        <v>1024</v>
      </c>
      <c r="D23" s="170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9" t="s">
        <v>1029</v>
      </c>
      <c r="D24" s="171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9" t="s">
        <v>1747</v>
      </c>
      <c r="D25" s="170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9" t="s">
        <v>1037</v>
      </c>
      <c r="D26" s="170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9" t="s">
        <v>1326</v>
      </c>
      <c r="D27" s="170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9" t="s">
        <v>1048</v>
      </c>
      <c r="D28" s="170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9" t="s">
        <v>1051</v>
      </c>
      <c r="D29" s="170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9" t="s">
        <v>1054</v>
      </c>
      <c r="D30" s="170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9" t="s">
        <v>1055</v>
      </c>
      <c r="D31" s="170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9" t="s">
        <v>1062</v>
      </c>
      <c r="D32" s="170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9" t="s">
        <v>1063</v>
      </c>
      <c r="D33" s="170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9" t="s">
        <v>1064</v>
      </c>
      <c r="D34" s="170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9" t="s">
        <v>1065</v>
      </c>
      <c r="D35" s="1700"/>
      <c r="E35" s="186">
        <f>OTCHET!$E72</f>
        <v>0</v>
      </c>
      <c r="F35" s="186">
        <f>OTCHET!$F72</f>
        <v>1362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1362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3" t="s">
        <v>1080</v>
      </c>
      <c r="D36" s="169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3" t="s">
        <v>483</v>
      </c>
      <c r="D37" s="169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9" t="s">
        <v>484</v>
      </c>
      <c r="D38" s="170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9" t="s">
        <v>1097</v>
      </c>
      <c r="D39" s="170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9" t="s">
        <v>1100</v>
      </c>
      <c r="D40" s="1700"/>
      <c r="E40" s="186">
        <f>OTCHET!$E109</f>
        <v>0</v>
      </c>
      <c r="F40" s="186">
        <f>OTCHET!$F109</f>
        <v>13</v>
      </c>
      <c r="G40" s="72">
        <f>OTCHET!$G109</f>
        <v>0</v>
      </c>
      <c r="H40" s="72">
        <f>OTCHET!$H109</f>
        <v>0</v>
      </c>
      <c r="I40" s="72">
        <f>OTCHET!$I109</f>
        <v>13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9" t="s">
        <v>1105</v>
      </c>
      <c r="D41" s="1700"/>
      <c r="E41" s="186">
        <f>OTCHET!$E116</f>
        <v>0</v>
      </c>
      <c r="F41" s="186">
        <f>OTCHET!$F116</f>
        <v>-41</v>
      </c>
      <c r="G41" s="72">
        <f>OTCHET!$G116</f>
        <v>-41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9" t="s">
        <v>663</v>
      </c>
      <c r="D43" s="170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9" t="s">
        <v>664</v>
      </c>
      <c r="D44" s="170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9" t="s">
        <v>14</v>
      </c>
      <c r="D45" s="170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9" t="s">
        <v>17</v>
      </c>
      <c r="D46" s="170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9" t="s">
        <v>800</v>
      </c>
      <c r="D47" s="170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4" t="s">
        <v>801</v>
      </c>
      <c r="D48" s="174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1334</v>
      </c>
      <c r="G49" s="87">
        <f>OTCHET!$G164</f>
        <v>-41</v>
      </c>
      <c r="H49" s="87">
        <f>OTCHET!$H164</f>
        <v>0</v>
      </c>
      <c r="I49" s="87">
        <f>OTCHET!$I164</f>
        <v>13</v>
      </c>
      <c r="J49" s="87">
        <f>OTCHET!$J164</f>
        <v>1362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9" t="str">
        <f>$B$7</f>
        <v>ОТЧЕТНИ ДАННИ ПО ЕБК ЗА ИЗПЪЛНЕНИЕТО НА БЮДЖЕТА</v>
      </c>
      <c r="C54" s="1660"/>
      <c r="D54" s="166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1">
        <f>$B$9</f>
        <v>0</v>
      </c>
      <c r="C56" s="1662"/>
      <c r="D56" s="1662"/>
      <c r="E56" s="96">
        <f>$E$9</f>
        <v>42005</v>
      </c>
      <c r="F56" s="97">
        <f>$F$9</f>
        <v>42155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1" t="str">
        <f>$B$12</f>
        <v>Омбудсман</v>
      </c>
      <c r="C59" s="1662"/>
      <c r="D59" s="1662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40" t="s">
        <v>915</v>
      </c>
      <c r="D63" s="1741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4" t="s">
        <v>1758</v>
      </c>
      <c r="M63" s="1734" t="s">
        <v>1759</v>
      </c>
      <c r="N63" s="1734" t="s">
        <v>1760</v>
      </c>
      <c r="O63" s="1734" t="s">
        <v>1761</v>
      </c>
    </row>
    <row r="64" spans="2:15" s="60" customFormat="1" ht="49.5" customHeight="1" thickBot="1">
      <c r="B64" s="101" t="s">
        <v>932</v>
      </c>
      <c r="C64" s="1667" t="s">
        <v>1327</v>
      </c>
      <c r="D64" s="1737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2"/>
      <c r="M64" s="1742"/>
      <c r="N64" s="1735"/>
      <c r="O64" s="1735"/>
    </row>
    <row r="65" spans="2:15" s="60" customFormat="1" ht="21.75" thickBot="1">
      <c r="B65" s="102"/>
      <c r="C65" s="1738" t="s">
        <v>669</v>
      </c>
      <c r="D65" s="1739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3"/>
      <c r="M65" s="1743"/>
      <c r="N65" s="1736"/>
      <c r="O65" s="1736"/>
    </row>
    <row r="66" spans="1:15" s="70" customFormat="1" ht="34.5" customHeight="1">
      <c r="A66" s="77">
        <v>5</v>
      </c>
      <c r="B66" s="68">
        <v>100</v>
      </c>
      <c r="C66" s="1722" t="s">
        <v>670</v>
      </c>
      <c r="D66" s="1707"/>
      <c r="E66" s="185">
        <f>OTCHET!$E182</f>
        <v>1161000</v>
      </c>
      <c r="F66" s="185">
        <f>OTCHET!$F182</f>
        <v>461029</v>
      </c>
      <c r="G66" s="69">
        <f>OTCHET!$G182</f>
        <v>364979</v>
      </c>
      <c r="H66" s="69">
        <f>OTCHET!$H182</f>
        <v>0</v>
      </c>
      <c r="I66" s="69">
        <f>OTCHET!$I182</f>
        <v>0</v>
      </c>
      <c r="J66" s="69">
        <f>OTCHET!$J182</f>
        <v>96050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3" t="s">
        <v>673</v>
      </c>
      <c r="D67" s="1694"/>
      <c r="E67" s="186">
        <f>OTCHET!$E185</f>
        <v>39516</v>
      </c>
      <c r="F67" s="186">
        <f>OTCHET!$F185</f>
        <v>10657</v>
      </c>
      <c r="G67" s="72">
        <f>OTCHET!$G185</f>
        <v>9945</v>
      </c>
      <c r="H67" s="72">
        <f>OTCHET!$H185</f>
        <v>0</v>
      </c>
      <c r="I67" s="72">
        <f>OTCHET!$I185</f>
        <v>0</v>
      </c>
      <c r="J67" s="72">
        <f>OTCHET!$J185</f>
        <v>712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9" t="s">
        <v>1173</v>
      </c>
      <c r="D68" s="1700"/>
      <c r="E68" s="186">
        <f>OTCHET!$E191</f>
        <v>200274</v>
      </c>
      <c r="F68" s="186">
        <f>OTCHET!$F191</f>
        <v>75873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75873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9" t="s">
        <v>1179</v>
      </c>
      <c r="D69" s="1670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3" t="s">
        <v>1180</v>
      </c>
      <c r="D70" s="1694"/>
      <c r="E70" s="186">
        <f>OTCHET!$E198</f>
        <v>908900</v>
      </c>
      <c r="F70" s="186">
        <f>OTCHET!$F198</f>
        <v>437964</v>
      </c>
      <c r="G70" s="72">
        <f>OTCHET!$G198</f>
        <v>423657</v>
      </c>
      <c r="H70" s="72">
        <f>OTCHET!$H198</f>
        <v>0</v>
      </c>
      <c r="I70" s="72">
        <f>OTCHET!$I198</f>
        <v>14872</v>
      </c>
      <c r="J70" s="72">
        <f>OTCHET!$J198</f>
        <v>-565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3" t="s">
        <v>809</v>
      </c>
      <c r="D71" s="167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3" t="s">
        <v>1365</v>
      </c>
      <c r="D72" s="167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3" t="s">
        <v>1199</v>
      </c>
      <c r="D73" s="167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3" t="s">
        <v>1201</v>
      </c>
      <c r="D74" s="167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1" t="s">
        <v>1202</v>
      </c>
      <c r="D75" s="169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1" t="s">
        <v>1203</v>
      </c>
      <c r="D76" s="169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1" t="s">
        <v>1204</v>
      </c>
      <c r="D77" s="169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3" t="s">
        <v>1205</v>
      </c>
      <c r="D78" s="167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3" t="s">
        <v>1218</v>
      </c>
      <c r="D80" s="167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3" t="s">
        <v>1219</v>
      </c>
      <c r="D81" s="167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3" t="s">
        <v>1220</v>
      </c>
      <c r="D82" s="167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3" t="s">
        <v>1221</v>
      </c>
      <c r="D83" s="167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3" t="s">
        <v>1228</v>
      </c>
      <c r="D84" s="167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3" t="s">
        <v>1232</v>
      </c>
      <c r="D85" s="167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3" t="s">
        <v>1295</v>
      </c>
      <c r="D86" s="167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1" t="s">
        <v>1233</v>
      </c>
      <c r="D87" s="1696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3" t="s">
        <v>813</v>
      </c>
      <c r="D88" s="167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7" t="s">
        <v>1234</v>
      </c>
      <c r="D89" s="172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7" t="s">
        <v>1235</v>
      </c>
      <c r="D90" s="1728"/>
      <c r="E90" s="186">
        <f>OTCHET!$E268</f>
        <v>27000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7" t="s">
        <v>285</v>
      </c>
      <c r="D91" s="1728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7" t="s">
        <v>1251</v>
      </c>
      <c r="D92" s="172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3" t="s">
        <v>1252</v>
      </c>
      <c r="D93" s="167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9" t="s">
        <v>1257</v>
      </c>
      <c r="D94" s="173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31" t="s">
        <v>1261</v>
      </c>
      <c r="D95" s="173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3" t="s">
        <v>1262</v>
      </c>
      <c r="D96" s="1733"/>
      <c r="E96" s="87">
        <f>OTCHET!$E293</f>
        <v>2348790</v>
      </c>
      <c r="F96" s="87">
        <f>OTCHET!$F293</f>
        <v>995662</v>
      </c>
      <c r="G96" s="87">
        <f>OTCHET!$G293</f>
        <v>808351</v>
      </c>
      <c r="H96" s="87">
        <f>OTCHET!$H293</f>
        <v>0</v>
      </c>
      <c r="I96" s="87">
        <f>OTCHET!$I293</f>
        <v>15472</v>
      </c>
      <c r="J96" s="87">
        <f>OTCHET!$J293</f>
        <v>171839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9" t="str">
        <f>$B$7</f>
        <v>ОТЧЕТНИ ДАННИ ПО ЕБК ЗА ИЗПЪЛНЕНИЕТО НА БЮДЖЕТА</v>
      </c>
      <c r="C99" s="1660"/>
      <c r="D99" s="166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61">
        <f>$B$9</f>
        <v>0</v>
      </c>
      <c r="C101" s="1662"/>
      <c r="D101" s="1662"/>
      <c r="E101" s="96">
        <f>$E$9</f>
        <v>42005</v>
      </c>
      <c r="F101" s="97">
        <f>$F$9</f>
        <v>42155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1" t="str">
        <f>$B$12</f>
        <v>Омбудсман</v>
      </c>
      <c r="C104" s="1662"/>
      <c r="D104" s="1662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5" t="s">
        <v>1729</v>
      </c>
      <c r="D108" s="1723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4" t="s">
        <v>1327</v>
      </c>
      <c r="D109" s="1725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3" t="s">
        <v>380</v>
      </c>
      <c r="D110" s="1664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6" t="s">
        <v>817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1" t="s">
        <v>1730</v>
      </c>
      <c r="D112" s="171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9" t="s">
        <v>828</v>
      </c>
      <c r="D113" s="1700"/>
      <c r="E113" s="193">
        <f>OTCHET!$E363</f>
        <v>2347000</v>
      </c>
      <c r="F113" s="194">
        <f>OTCHET!$F363</f>
        <v>822109</v>
      </c>
      <c r="G113" s="123">
        <f>OTCHET!$G363</f>
        <v>822109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5" t="s">
        <v>1410</v>
      </c>
      <c r="D114" s="167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2" t="s">
        <v>1239</v>
      </c>
      <c r="D115" s="170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3" t="s">
        <v>1240</v>
      </c>
      <c r="D116" s="1694"/>
      <c r="E116" s="193">
        <f>OTCHET!$E379</f>
        <v>1790</v>
      </c>
      <c r="F116" s="194">
        <f>OTCHET!$F379</f>
        <v>3392</v>
      </c>
      <c r="G116" s="123">
        <f>OTCHET!$G379</f>
        <v>3392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8" t="s">
        <v>1242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5" t="s">
        <v>1243</v>
      </c>
      <c r="D118" s="169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5" t="s">
        <v>384</v>
      </c>
      <c r="D121" s="169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5" t="s">
        <v>1299</v>
      </c>
      <c r="D122" s="169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1247</v>
      </c>
      <c r="D123" s="1721"/>
      <c r="E123" s="195">
        <f>OTCHET!$E400</f>
        <v>0</v>
      </c>
      <c r="F123" s="196">
        <f>OTCHET!$F400</f>
        <v>170477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170477</v>
      </c>
      <c r="K123" s="178">
        <f t="shared" si="2"/>
        <v>1</v>
      </c>
    </row>
    <row r="124" spans="1:11" ht="21.75" thickBot="1">
      <c r="A124" s="84">
        <v>260</v>
      </c>
      <c r="B124" s="85"/>
      <c r="C124" s="1704" t="s">
        <v>381</v>
      </c>
      <c r="D124" s="1705"/>
      <c r="E124" s="87">
        <f>OTCHET!$E407</f>
        <v>2348790</v>
      </c>
      <c r="F124" s="87">
        <f>OTCHET!$F407</f>
        <v>995978</v>
      </c>
      <c r="G124" s="87">
        <f>OTCHET!$G407</f>
        <v>825501</v>
      </c>
      <c r="H124" s="87">
        <f>OTCHET!$H407</f>
        <v>0</v>
      </c>
      <c r="I124" s="87">
        <f>OTCHET!$I407</f>
        <v>0</v>
      </c>
      <c r="J124" s="87">
        <f>OTCHET!$J407</f>
        <v>170477</v>
      </c>
      <c r="K124" s="181">
        <v>1</v>
      </c>
    </row>
    <row r="125" spans="1:11" ht="21.75" thickBot="1">
      <c r="A125" s="84">
        <v>261</v>
      </c>
      <c r="B125" s="126"/>
      <c r="C125" s="1713" t="s">
        <v>382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9" t="s">
        <v>1697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1" t="s">
        <v>1698</v>
      </c>
      <c r="D127" s="171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9" t="s">
        <v>1330</v>
      </c>
      <c r="D128" s="170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9" t="s">
        <v>1248</v>
      </c>
      <c r="D129" s="171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9" t="s">
        <v>1249</v>
      </c>
      <c r="D130" s="1670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4" t="s">
        <v>1696</v>
      </c>
      <c r="D132" s="170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9" t="str">
        <f>$B$7</f>
        <v>ОТЧЕТНИ ДАННИ ПО ЕБК ЗА ИЗПЪЛНЕНИЕТО НА БЮДЖЕТА</v>
      </c>
      <c r="C136" s="1660"/>
      <c r="D136" s="166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61">
        <f>$B$9</f>
        <v>0</v>
      </c>
      <c r="C138" s="1662"/>
      <c r="D138" s="1662"/>
      <c r="E138" s="96">
        <f>$E$9</f>
        <v>42005</v>
      </c>
      <c r="F138" s="97">
        <f>$F$9</f>
        <v>42155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1" t="str">
        <f>$B$12</f>
        <v>Омбудсман</v>
      </c>
      <c r="C141" s="1662"/>
      <c r="D141" s="1662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1650</v>
      </c>
      <c r="G148" s="148">
        <f t="shared" si="3"/>
        <v>17109</v>
      </c>
      <c r="H148" s="148">
        <f t="shared" si="3"/>
        <v>0</v>
      </c>
      <c r="I148" s="148">
        <f t="shared" si="3"/>
        <v>-15459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9" t="str">
        <f>$B$7</f>
        <v>ОТЧЕТНИ ДАННИ ПО ЕБК ЗА ИЗПЪЛНЕНИЕТО НА БЮДЖЕТА</v>
      </c>
      <c r="C152" s="1660"/>
      <c r="D152" s="166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61">
        <f>$B$9</f>
        <v>0</v>
      </c>
      <c r="C154" s="1662"/>
      <c r="D154" s="1662"/>
      <c r="E154" s="96">
        <f>$E$9</f>
        <v>42005</v>
      </c>
      <c r="F154" s="97">
        <f>$F$9</f>
        <v>42155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1" t="str">
        <f>$B$12</f>
        <v>Омбудсман</v>
      </c>
      <c r="C157" s="1662"/>
      <c r="D157" s="1662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5" t="s">
        <v>1292</v>
      </c>
      <c r="D161" s="1666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7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3" t="s">
        <v>1293</v>
      </c>
      <c r="D163" s="1664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6" t="s">
        <v>1700</v>
      </c>
      <c r="D164" s="170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3" t="s">
        <v>1703</v>
      </c>
      <c r="D165" s="167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3" t="s">
        <v>1706</v>
      </c>
      <c r="D166" s="167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1" t="s">
        <v>1709</v>
      </c>
      <c r="D167" s="169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2" t="s">
        <v>1716</v>
      </c>
      <c r="D168" s="170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3" t="s">
        <v>1331</v>
      </c>
      <c r="D169" s="169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9" t="s">
        <v>1332</v>
      </c>
      <c r="D170" s="1670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9" t="s">
        <v>169</v>
      </c>
      <c r="D171" s="1670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9" t="s">
        <v>1333</v>
      </c>
      <c r="D172" s="170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3" t="s">
        <v>178</v>
      </c>
      <c r="D173" s="169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3" t="s">
        <v>182</v>
      </c>
      <c r="D174" s="169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9" t="s">
        <v>402</v>
      </c>
      <c r="D175" s="1670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9" t="s">
        <v>1731</v>
      </c>
      <c r="D176" s="1670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5" t="s">
        <v>1414</v>
      </c>
      <c r="D177" s="169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3" t="s">
        <v>190</v>
      </c>
      <c r="D178" s="169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5" t="s">
        <v>1732</v>
      </c>
      <c r="D179" s="169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9" t="s">
        <v>1334</v>
      </c>
      <c r="D180" s="1670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3" t="s">
        <v>1335</v>
      </c>
      <c r="D181" s="169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9" t="s">
        <v>1336</v>
      </c>
      <c r="D182" s="1697"/>
      <c r="E182" s="193">
        <f>OTCHET!$E554</f>
        <v>0</v>
      </c>
      <c r="F182" s="194">
        <f>OTCHET!$F554</f>
        <v>-1650</v>
      </c>
      <c r="G182" s="123">
        <f>OTCHET!$G554</f>
        <v>0</v>
      </c>
      <c r="H182" s="123">
        <f>OTCHET!$H554</f>
        <v>0</v>
      </c>
      <c r="I182" s="123">
        <f>OTCHET!$I554</f>
        <v>-1650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9" t="s">
        <v>1337</v>
      </c>
      <c r="D183" s="1670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71" t="s">
        <v>873</v>
      </c>
      <c r="D184" s="1672"/>
      <c r="E184" s="195">
        <f>OTCHET!$E579</f>
        <v>0</v>
      </c>
      <c r="F184" s="196">
        <f>OTCHET!$F579</f>
        <v>0</v>
      </c>
      <c r="G184" s="125">
        <f>OTCHET!$G579</f>
        <v>-17109</v>
      </c>
      <c r="H184" s="125">
        <f>OTCHET!$H579</f>
        <v>0</v>
      </c>
      <c r="I184" s="125">
        <f>OTCHET!$I579</f>
        <v>17109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7" t="s">
        <v>1757</v>
      </c>
      <c r="D185" s="1668"/>
      <c r="E185" s="87">
        <f>OTCHET!$E585</f>
        <v>0</v>
      </c>
      <c r="F185" s="87">
        <f>OTCHET!$F585</f>
        <v>-1650</v>
      </c>
      <c r="G185" s="87">
        <f>OTCHET!$G585</f>
        <v>-17109</v>
      </c>
      <c r="H185" s="87">
        <f>OTCHET!$H585</f>
        <v>0</v>
      </c>
      <c r="I185" s="87">
        <f>OTCHET!$I585</f>
        <v>15459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9" t="str">
        <f>$B$7</f>
        <v>ОТЧЕТНИ ДАННИ ПО ЕБК ЗА ИЗПЪЛНЕНИЕТО НА БЮДЖЕТА</v>
      </c>
      <c r="C189" s="1660"/>
      <c r="D189" s="166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61">
        <f>$B$9</f>
        <v>0</v>
      </c>
      <c r="C191" s="1662"/>
      <c r="D191" s="1662"/>
      <c r="E191" s="96">
        <f>$E$9</f>
        <v>42005</v>
      </c>
      <c r="F191" s="97">
        <f>$F$9</f>
        <v>42155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1" t="str">
        <f>$B$12</f>
        <v>Омбудсман</v>
      </c>
      <c r="C194" s="1662"/>
      <c r="D194" s="1662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7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8"/>
      <c r="D199" s="1666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91" t="s">
        <v>1340</v>
      </c>
      <c r="D200" s="1692"/>
      <c r="E200" s="201">
        <f>SUMIF(OTCHET!L:L,1,OTCHET!E:E)</f>
        <v>2347000</v>
      </c>
      <c r="F200" s="201">
        <f>SUMIF(OTCHET!L:L,1,OTCHET!F:F)</f>
        <v>992270</v>
      </c>
      <c r="G200" s="201">
        <f>SUMIF(OTCHET!L:L,1,OTCHET!G:G)</f>
        <v>806096</v>
      </c>
      <c r="H200" s="201">
        <f>SUMIF(OTCHET!L:L,1,OTCHET!H:H)</f>
        <v>0</v>
      </c>
      <c r="I200" s="201">
        <f>SUMIF(OTCHET!L:L,1,OTCHET!I:I)</f>
        <v>15472</v>
      </c>
      <c r="J200" s="201">
        <f>SUMIF(OTCHET!L:L,1,OTCHET!J:J)</f>
        <v>170702</v>
      </c>
      <c r="K200" s="180">
        <v>1</v>
      </c>
    </row>
    <row r="201" spans="2:11" ht="21">
      <c r="B201" s="170" t="s">
        <v>1341</v>
      </c>
      <c r="C201" s="1684" t="s">
        <v>1342</v>
      </c>
      <c r="D201" s="1685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4" t="s">
        <v>1344</v>
      </c>
      <c r="D202" s="1685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7" t="s">
        <v>1346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9" t="s">
        <v>1348</v>
      </c>
      <c r="D204" s="1690"/>
      <c r="E204" s="202">
        <f>SUMIF(OTCHET!L:L,5,OTCHET!E:E)</f>
        <v>1790</v>
      </c>
      <c r="F204" s="202">
        <f>SUMIF(OTCHET!L:L,5,OTCHET!F:F)</f>
        <v>3392</v>
      </c>
      <c r="G204" s="202">
        <f>SUMIF(OTCHET!L:L,5,OTCHET!G:G)</f>
        <v>2255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1137</v>
      </c>
      <c r="K204" s="180">
        <v>1</v>
      </c>
    </row>
    <row r="205" spans="2:11" ht="42" customHeight="1">
      <c r="B205" s="170" t="s">
        <v>1349</v>
      </c>
      <c r="C205" s="1686" t="s">
        <v>1350</v>
      </c>
      <c r="D205" s="1686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80" t="s">
        <v>1352</v>
      </c>
      <c r="D206" s="168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80" t="s">
        <v>1354</v>
      </c>
      <c r="D207" s="168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2" t="s">
        <v>1356</v>
      </c>
      <c r="D208" s="1683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5" t="s">
        <v>1357</v>
      </c>
      <c r="D209" s="1676"/>
      <c r="E209" s="172">
        <f aca="true" t="shared" si="5" ref="E209:J209">SUM(E200:E208)</f>
        <v>2348790</v>
      </c>
      <c r="F209" s="172">
        <f t="shared" si="5"/>
        <v>995662</v>
      </c>
      <c r="G209" s="172">
        <f t="shared" si="5"/>
        <v>808351</v>
      </c>
      <c r="H209" s="172">
        <f t="shared" si="5"/>
        <v>0</v>
      </c>
      <c r="I209" s="172">
        <f t="shared" si="5"/>
        <v>15472</v>
      </c>
      <c r="J209" s="172">
        <f t="shared" si="5"/>
        <v>171839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624">
      <selection activeCell="I645" sqref="I64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10" t="str">
        <f>VLOOKUP(E15,SMETKA,2,FALSE)</f>
        <v>ОТЧЕТНИ ДАННИ ПО ЕБК ЗА ИЗПЪЛНЕНИЕТО НА БЮДЖЕТА</v>
      </c>
      <c r="C7" s="1811"/>
      <c r="D7" s="1811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2"/>
      <c r="C9" s="1813"/>
      <c r="D9" s="1814"/>
      <c r="E9" s="1165">
        <v>42005</v>
      </c>
      <c r="F9" s="1166">
        <v>42155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8" t="str">
        <f>VLOOKUP(F12,PRBK,2,FALSE)</f>
        <v>Омбудсман</v>
      </c>
      <c r="C12" s="1769"/>
      <c r="D12" s="1770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5" t="s">
        <v>1020</v>
      </c>
      <c r="D22" s="181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7" t="s">
        <v>1024</v>
      </c>
      <c r="D28" s="181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7" t="s">
        <v>1029</v>
      </c>
      <c r="D33" s="181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7" t="s">
        <v>1747</v>
      </c>
      <c r="D39" s="181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1362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1362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1362</v>
      </c>
      <c r="G76" s="611"/>
      <c r="H76" s="612"/>
      <c r="I76" s="612"/>
      <c r="J76" s="613">
        <v>1362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13</v>
      </c>
      <c r="G109" s="678">
        <f t="shared" si="15"/>
        <v>0</v>
      </c>
      <c r="H109" s="679">
        <f t="shared" si="15"/>
        <v>0</v>
      </c>
      <c r="I109" s="680">
        <f t="shared" si="15"/>
        <v>13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13</v>
      </c>
      <c r="G115" s="620"/>
      <c r="H115" s="621"/>
      <c r="I115" s="621">
        <v>13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-41</v>
      </c>
      <c r="G116" s="678">
        <f t="shared" si="17"/>
        <v>-41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-41</v>
      </c>
      <c r="G118" s="611">
        <v>-41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1334</v>
      </c>
      <c r="G164" s="682">
        <f t="shared" si="27"/>
        <v>-41</v>
      </c>
      <c r="H164" s="683">
        <f t="shared" si="27"/>
        <v>0</v>
      </c>
      <c r="I164" s="683">
        <f t="shared" si="27"/>
        <v>13</v>
      </c>
      <c r="J164" s="684">
        <f t="shared" si="27"/>
        <v>1362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7" t="str">
        <f>$B$7</f>
        <v>ОТЧЕТНИ ДАННИ ПО ЕБК ЗА ИЗПЪЛНЕНИЕТО НА БЮДЖЕТА</v>
      </c>
      <c r="C169" s="1788"/>
      <c r="D169" s="178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2">
        <f>$B$9</f>
        <v>0</v>
      </c>
      <c r="C171" s="1783"/>
      <c r="D171" s="1784"/>
      <c r="E171" s="1165">
        <f>$E$9</f>
        <v>42005</v>
      </c>
      <c r="F171" s="1259">
        <f>$F$9</f>
        <v>42155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8" t="str">
        <f>$B$12</f>
        <v>Омбудсман</v>
      </c>
      <c r="C174" s="1769"/>
      <c r="D174" s="1770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9" t="s">
        <v>670</v>
      </c>
      <c r="D182" s="1796"/>
      <c r="E182" s="523">
        <f aca="true" t="shared" si="28" ref="E182:J182">SUMIF($B$595:$B$12264,$B182,E$595:E$12264)</f>
        <v>1161000</v>
      </c>
      <c r="F182" s="524">
        <f t="shared" si="28"/>
        <v>461029</v>
      </c>
      <c r="G182" s="641">
        <f t="shared" si="28"/>
        <v>364979</v>
      </c>
      <c r="H182" s="642">
        <f t="shared" si="28"/>
        <v>0</v>
      </c>
      <c r="I182" s="642">
        <f t="shared" si="28"/>
        <v>0</v>
      </c>
      <c r="J182" s="643">
        <f t="shared" si="28"/>
        <v>96050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461029</v>
      </c>
      <c r="G183" s="644">
        <f t="shared" si="29"/>
        <v>364979</v>
      </c>
      <c r="H183" s="645">
        <f t="shared" si="29"/>
        <v>0</v>
      </c>
      <c r="I183" s="645">
        <f t="shared" si="29"/>
        <v>0</v>
      </c>
      <c r="J183" s="646">
        <f t="shared" si="29"/>
        <v>96050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8" t="s">
        <v>673</v>
      </c>
      <c r="D185" s="1798"/>
      <c r="E185" s="523">
        <f aca="true" t="shared" si="30" ref="E185:J185">SUMIF($B$595:$B$12264,$B185,E$595:E$12264)</f>
        <v>39516</v>
      </c>
      <c r="F185" s="524">
        <f t="shared" si="30"/>
        <v>10657</v>
      </c>
      <c r="G185" s="641">
        <f t="shared" si="30"/>
        <v>9945</v>
      </c>
      <c r="H185" s="642">
        <f t="shared" si="30"/>
        <v>0</v>
      </c>
      <c r="I185" s="642">
        <f t="shared" si="30"/>
        <v>0</v>
      </c>
      <c r="J185" s="643">
        <f t="shared" si="30"/>
        <v>712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1516</v>
      </c>
      <c r="F186" s="694">
        <f t="shared" si="31"/>
        <v>2729</v>
      </c>
      <c r="G186" s="644">
        <f t="shared" si="31"/>
        <v>2124</v>
      </c>
      <c r="H186" s="645">
        <f t="shared" si="31"/>
        <v>0</v>
      </c>
      <c r="I186" s="645">
        <f t="shared" si="31"/>
        <v>0</v>
      </c>
      <c r="J186" s="646">
        <f t="shared" si="31"/>
        <v>605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2659</v>
      </c>
      <c r="G189" s="650">
        <f t="shared" si="31"/>
        <v>2659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3837</v>
      </c>
      <c r="G190" s="647">
        <f t="shared" si="31"/>
        <v>3837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9" t="s">
        <v>1173</v>
      </c>
      <c r="D191" s="1799"/>
      <c r="E191" s="523">
        <f aca="true" t="shared" si="32" ref="E191:J191">SUMIF($B$595:$B$12264,$B191,E$595:E$12264)</f>
        <v>200274</v>
      </c>
      <c r="F191" s="524">
        <f t="shared" si="32"/>
        <v>75873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75873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125159</v>
      </c>
      <c r="F192" s="694">
        <f t="shared" si="33"/>
        <v>47149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47149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53573</v>
      </c>
      <c r="F194" s="696">
        <f t="shared" si="33"/>
        <v>20325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20325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21542</v>
      </c>
      <c r="F195" s="696">
        <f t="shared" si="33"/>
        <v>8399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8399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1" t="s">
        <v>1179</v>
      </c>
      <c r="D197" s="180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8" t="s">
        <v>1180</v>
      </c>
      <c r="D198" s="1798"/>
      <c r="E198" s="525">
        <f t="shared" si="34"/>
        <v>908900</v>
      </c>
      <c r="F198" s="526">
        <f t="shared" si="34"/>
        <v>437964</v>
      </c>
      <c r="G198" s="641">
        <f t="shared" si="34"/>
        <v>423657</v>
      </c>
      <c r="H198" s="642">
        <f t="shared" si="34"/>
        <v>0</v>
      </c>
      <c r="I198" s="642">
        <f t="shared" si="34"/>
        <v>14872</v>
      </c>
      <c r="J198" s="643">
        <f t="shared" si="34"/>
        <v>-565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1309</v>
      </c>
      <c r="G199" s="644">
        <f t="shared" si="35"/>
        <v>1309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859</v>
      </c>
      <c r="G203" s="650">
        <f t="shared" si="35"/>
        <v>594</v>
      </c>
      <c r="H203" s="651">
        <f t="shared" si="35"/>
        <v>0</v>
      </c>
      <c r="I203" s="651">
        <f t="shared" si="35"/>
        <v>265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1663</v>
      </c>
      <c r="G204" s="653">
        <f t="shared" si="35"/>
        <v>502</v>
      </c>
      <c r="H204" s="654">
        <f t="shared" si="35"/>
        <v>0</v>
      </c>
      <c r="I204" s="654">
        <f t="shared" si="35"/>
        <v>1161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415051</v>
      </c>
      <c r="G205" s="656">
        <f t="shared" si="35"/>
        <v>414916</v>
      </c>
      <c r="H205" s="657">
        <f t="shared" si="35"/>
        <v>0</v>
      </c>
      <c r="I205" s="657">
        <f t="shared" si="35"/>
        <v>700</v>
      </c>
      <c r="J205" s="658">
        <f t="shared" si="35"/>
        <v>-565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3885</v>
      </c>
      <c r="G206" s="659">
        <f t="shared" si="35"/>
        <v>3705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10317</v>
      </c>
      <c r="G207" s="656">
        <f t="shared" si="35"/>
        <v>0</v>
      </c>
      <c r="H207" s="657">
        <f t="shared" si="35"/>
        <v>0</v>
      </c>
      <c r="I207" s="657">
        <f t="shared" si="35"/>
        <v>10317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4048</v>
      </c>
      <c r="G208" s="650">
        <f t="shared" si="35"/>
        <v>1926</v>
      </c>
      <c r="H208" s="651">
        <f t="shared" si="35"/>
        <v>0</v>
      </c>
      <c r="I208" s="651">
        <f t="shared" si="35"/>
        <v>2122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163</v>
      </c>
      <c r="G210" s="656">
        <f t="shared" si="36"/>
        <v>123</v>
      </c>
      <c r="H210" s="657">
        <f t="shared" si="36"/>
        <v>0</v>
      </c>
      <c r="I210" s="657">
        <f t="shared" si="36"/>
        <v>40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519</v>
      </c>
      <c r="G215" s="647">
        <f t="shared" si="36"/>
        <v>432</v>
      </c>
      <c r="H215" s="648">
        <f t="shared" si="36"/>
        <v>0</v>
      </c>
      <c r="I215" s="648">
        <f t="shared" si="36"/>
        <v>87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91" t="s">
        <v>809</v>
      </c>
      <c r="D216" s="1791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91" t="s">
        <v>1365</v>
      </c>
      <c r="D220" s="179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1" t="s">
        <v>1199</v>
      </c>
      <c r="D226" s="179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91" t="s">
        <v>1201</v>
      </c>
      <c r="D229" s="1800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5" t="s">
        <v>1202</v>
      </c>
      <c r="D230" s="179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5" t="s">
        <v>1203</v>
      </c>
      <c r="D231" s="179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5" t="s">
        <v>1204</v>
      </c>
      <c r="D232" s="179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91" t="s">
        <v>1205</v>
      </c>
      <c r="D233" s="179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1" t="s">
        <v>1218</v>
      </c>
      <c r="D247" s="179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1" t="s">
        <v>1219</v>
      </c>
      <c r="D248" s="179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91" t="s">
        <v>1220</v>
      </c>
      <c r="D249" s="179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91" t="s">
        <v>1221</v>
      </c>
      <c r="D250" s="179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1" t="s">
        <v>1228</v>
      </c>
      <c r="D257" s="179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91" t="s">
        <v>1232</v>
      </c>
      <c r="D261" s="179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1" t="s">
        <v>1295</v>
      </c>
      <c r="D262" s="179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5" t="s">
        <v>1233</v>
      </c>
      <c r="D263" s="1796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91" t="s">
        <v>813</v>
      </c>
      <c r="D264" s="179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7" t="s">
        <v>1234</v>
      </c>
      <c r="D267" s="179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7" t="s">
        <v>1235</v>
      </c>
      <c r="D268" s="1797"/>
      <c r="E268" s="525">
        <f t="shared" si="53"/>
        <v>27000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7" t="s">
        <v>285</v>
      </c>
      <c r="D276" s="179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7" t="s">
        <v>1251</v>
      </c>
      <c r="D279" s="179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1" t="s">
        <v>1252</v>
      </c>
      <c r="D280" s="179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2" t="s">
        <v>1798</v>
      </c>
      <c r="D285" s="179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5" t="s">
        <v>1261</v>
      </c>
      <c r="D289" s="1806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2348790</v>
      </c>
      <c r="F293" s="540">
        <f t="shared" si="62"/>
        <v>995662</v>
      </c>
      <c r="G293" s="829">
        <f t="shared" si="62"/>
        <v>808351</v>
      </c>
      <c r="H293" s="830">
        <f t="shared" si="62"/>
        <v>0</v>
      </c>
      <c r="I293" s="830">
        <f t="shared" si="62"/>
        <v>15472</v>
      </c>
      <c r="J293" s="831">
        <f t="shared" si="62"/>
        <v>171839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7" t="str">
        <f>$B$7</f>
        <v>ОТЧЕТНИ ДАННИ ПО ЕБК ЗА ИЗПЪЛНЕНИЕТО НА БЮДЖЕТА</v>
      </c>
      <c r="C298" s="1788"/>
      <c r="D298" s="178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2">
        <f>$B$9</f>
        <v>0</v>
      </c>
      <c r="C300" s="1783"/>
      <c r="D300" s="1784"/>
      <c r="E300" s="1165">
        <f>$E$9</f>
        <v>42005</v>
      </c>
      <c r="F300" s="1259">
        <f>$F$9</f>
        <v>42155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8" t="str">
        <f>$B$12</f>
        <v>Омбудсман</v>
      </c>
      <c r="C303" s="1769"/>
      <c r="D303" s="1770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9220.58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9220.58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4" t="s">
        <v>378</v>
      </c>
      <c r="C332" s="1794"/>
      <c r="D332" s="179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7" t="str">
        <f>$B$7</f>
        <v>ОТЧЕТНИ ДАННИ ПО ЕБК ЗА ИЗПЪЛНЕНИЕТО НА БЮДЖЕТА</v>
      </c>
      <c r="C336" s="1788"/>
      <c r="D336" s="178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2">
        <f>$B$9</f>
        <v>0</v>
      </c>
      <c r="C338" s="1783"/>
      <c r="D338" s="1784"/>
      <c r="E338" s="1165">
        <f>$E$9</f>
        <v>42005</v>
      </c>
      <c r="F338" s="1510">
        <f>$F$9</f>
        <v>42155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8" t="str">
        <f>$B$12</f>
        <v>Омбудсман</v>
      </c>
      <c r="C341" s="1769"/>
      <c r="D341" s="1770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7" t="s">
        <v>828</v>
      </c>
      <c r="D363" s="1778"/>
      <c r="E363" s="564">
        <f aca="true" t="shared" si="68" ref="E363:J363">SUM(E364:E370)</f>
        <v>2347000</v>
      </c>
      <c r="F363" s="565">
        <f t="shared" si="68"/>
        <v>822109</v>
      </c>
      <c r="G363" s="604">
        <f t="shared" si="68"/>
        <v>822109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822109</v>
      </c>
      <c r="G364" s="623">
        <v>822109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7" t="s">
        <v>1410</v>
      </c>
      <c r="D371" s="177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7" t="s">
        <v>1239</v>
      </c>
      <c r="D376" s="177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7" t="s">
        <v>1240</v>
      </c>
      <c r="D379" s="1778"/>
      <c r="E379" s="564">
        <f aca="true" t="shared" si="72" ref="E379:J379">SUM(E380:E383)</f>
        <v>1790</v>
      </c>
      <c r="F379" s="565">
        <f t="shared" si="72"/>
        <v>3392</v>
      </c>
      <c r="G379" s="604">
        <f t="shared" si="72"/>
        <v>3392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1790</v>
      </c>
      <c r="F382" s="712">
        <f>G382+H382+I382+J382</f>
        <v>3392</v>
      </c>
      <c r="G382" s="611">
        <v>3392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7" t="s">
        <v>1242</v>
      </c>
      <c r="D384" s="177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7" t="s">
        <v>1243</v>
      </c>
      <c r="D387" s="177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7" t="s">
        <v>1820</v>
      </c>
      <c r="D390" s="177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7" t="s">
        <v>383</v>
      </c>
      <c r="D393" s="177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7" t="s">
        <v>384</v>
      </c>
      <c r="D394" s="177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7" t="s">
        <v>1299</v>
      </c>
      <c r="D397" s="177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7" t="s">
        <v>1247</v>
      </c>
      <c r="D400" s="1778"/>
      <c r="E400" s="564">
        <f aca="true" t="shared" si="78" ref="E400:J400">SUM(E401:E406)</f>
        <v>0</v>
      </c>
      <c r="F400" s="565">
        <f t="shared" si="78"/>
        <v>170477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170477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40707</v>
      </c>
      <c r="G401" s="1604">
        <v>0</v>
      </c>
      <c r="H401" s="1605">
        <v>0</v>
      </c>
      <c r="I401" s="1605">
        <v>0</v>
      </c>
      <c r="J401" s="610">
        <v>40707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81063</v>
      </c>
      <c r="G402" s="1606">
        <v>0</v>
      </c>
      <c r="H402" s="1607">
        <v>0</v>
      </c>
      <c r="I402" s="1607">
        <v>0</v>
      </c>
      <c r="J402" s="613">
        <v>81063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33709</v>
      </c>
      <c r="G403" s="1606">
        <v>0</v>
      </c>
      <c r="H403" s="1607">
        <v>0</v>
      </c>
      <c r="I403" s="1607">
        <v>0</v>
      </c>
      <c r="J403" s="613">
        <v>33709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14998</v>
      </c>
      <c r="G404" s="1606">
        <v>0</v>
      </c>
      <c r="H404" s="1607">
        <v>0</v>
      </c>
      <c r="I404" s="1607">
        <v>0</v>
      </c>
      <c r="J404" s="613">
        <v>14998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2348790</v>
      </c>
      <c r="F407" s="572">
        <f t="shared" si="80"/>
        <v>995978</v>
      </c>
      <c r="G407" s="629">
        <f t="shared" si="80"/>
        <v>825501</v>
      </c>
      <c r="H407" s="630">
        <f t="shared" si="80"/>
        <v>0</v>
      </c>
      <c r="I407" s="630">
        <f t="shared" si="80"/>
        <v>0</v>
      </c>
      <c r="J407" s="1650">
        <f t="shared" si="80"/>
        <v>170477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7" t="s">
        <v>1698</v>
      </c>
      <c r="D410" s="177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7" t="s">
        <v>1304</v>
      </c>
      <c r="D411" s="177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7" t="s">
        <v>1248</v>
      </c>
      <c r="D412" s="177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7" t="s">
        <v>1249</v>
      </c>
      <c r="D413" s="177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7" t="s">
        <v>1899</v>
      </c>
      <c r="D414" s="177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5" t="str">
        <f>$B$7</f>
        <v>ОТЧЕТНИ ДАННИ ПО ЕБК ЗА ИЗПЪЛНЕНИЕТО НА БЮДЖЕТА</v>
      </c>
      <c r="C421" s="1786"/>
      <c r="D421" s="1786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2">
        <f>$B$9</f>
        <v>0</v>
      </c>
      <c r="C423" s="1783"/>
      <c r="D423" s="1784"/>
      <c r="E423" s="1165">
        <f>$E$9</f>
        <v>42005</v>
      </c>
      <c r="F423" s="1510">
        <f>$F$9</f>
        <v>42155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8" t="str">
        <f>$B$12</f>
        <v>Омбудсман</v>
      </c>
      <c r="C426" s="1769"/>
      <c r="D426" s="1770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1650</v>
      </c>
      <c r="G433" s="1561">
        <f t="shared" si="83"/>
        <v>17109</v>
      </c>
      <c r="H433" s="1562">
        <f t="shared" si="83"/>
        <v>0</v>
      </c>
      <c r="I433" s="1562">
        <f t="shared" si="83"/>
        <v>-15459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-1650</v>
      </c>
      <c r="G434" s="1566">
        <f t="shared" si="84"/>
        <v>-17109</v>
      </c>
      <c r="H434" s="1567">
        <f t="shared" si="84"/>
        <v>0</v>
      </c>
      <c r="I434" s="1567">
        <f t="shared" si="84"/>
        <v>15459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7" t="str">
        <f>$B$7</f>
        <v>ОТЧЕТНИ ДАННИ ПО ЕБК ЗА ИЗПЪЛНЕНИЕТО НА БЮДЖЕТА</v>
      </c>
      <c r="C437" s="1788"/>
      <c r="D437" s="178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2">
        <f>$B$9</f>
        <v>0</v>
      </c>
      <c r="C439" s="1783"/>
      <c r="D439" s="1784"/>
      <c r="E439" s="1165">
        <f>$E$9</f>
        <v>42005</v>
      </c>
      <c r="F439" s="1510">
        <f>$F$9</f>
        <v>42155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8" t="str">
        <f>$B$12</f>
        <v>Омбудсман</v>
      </c>
      <c r="C442" s="1769"/>
      <c r="D442" s="1770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3" t="s">
        <v>1700</v>
      </c>
      <c r="D449" s="176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2" t="s">
        <v>1703</v>
      </c>
      <c r="D453" s="176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2" t="s">
        <v>1706</v>
      </c>
      <c r="D456" s="176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3" t="s">
        <v>1709</v>
      </c>
      <c r="D459" s="176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5" t="s">
        <v>1716</v>
      </c>
      <c r="D466" s="176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7" t="s">
        <v>1827</v>
      </c>
      <c r="D469" s="1767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3" t="s">
        <v>1834</v>
      </c>
      <c r="D485" s="177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3" t="s">
        <v>169</v>
      </c>
      <c r="D490" s="177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2" t="s">
        <v>1843</v>
      </c>
      <c r="D491" s="177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7" t="s">
        <v>178</v>
      </c>
      <c r="D500" s="1767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7" t="s">
        <v>182</v>
      </c>
      <c r="D504" s="1767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7" t="s">
        <v>1833</v>
      </c>
      <c r="D509" s="177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3" t="s">
        <v>1832</v>
      </c>
      <c r="D512" s="1774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80" t="s">
        <v>1414</v>
      </c>
      <c r="D519" s="178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7" t="s">
        <v>190</v>
      </c>
      <c r="D523" s="1767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1828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1" t="s">
        <v>1829</v>
      </c>
      <c r="D529" s="1774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7" t="s">
        <v>1830</v>
      </c>
      <c r="D532" s="1767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1" t="s">
        <v>1840</v>
      </c>
      <c r="D554" s="1771"/>
      <c r="E554" s="729">
        <f aca="true" t="shared" si="106" ref="E554:J554">SUM(E555:E573)</f>
        <v>0</v>
      </c>
      <c r="F554" s="730">
        <f t="shared" si="106"/>
        <v>-1650</v>
      </c>
      <c r="G554" s="802">
        <f t="shared" si="106"/>
        <v>0</v>
      </c>
      <c r="H554" s="800">
        <f t="shared" si="106"/>
        <v>0</v>
      </c>
      <c r="I554" s="800">
        <f t="shared" si="106"/>
        <v>-1650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-1650</v>
      </c>
      <c r="G565" s="1635">
        <v>0</v>
      </c>
      <c r="H565" s="1607">
        <v>0</v>
      </c>
      <c r="I565" s="612">
        <v>-1650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1" t="s">
        <v>1831</v>
      </c>
      <c r="D574" s="1774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1" t="s">
        <v>873</v>
      </c>
      <c r="D579" s="1774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-17109</v>
      </c>
      <c r="H579" s="800">
        <f t="shared" si="109"/>
        <v>0</v>
      </c>
      <c r="I579" s="800">
        <f t="shared" si="109"/>
        <v>17109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-17109</v>
      </c>
      <c r="H580" s="609"/>
      <c r="I580" s="609">
        <v>17109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-1650</v>
      </c>
      <c r="G585" s="1599">
        <f t="shared" si="110"/>
        <v>-17109</v>
      </c>
      <c r="H585" s="1600">
        <f t="shared" si="110"/>
        <v>0</v>
      </c>
      <c r="I585" s="1600">
        <f t="shared" si="110"/>
        <v>15459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9" t="s">
        <v>1925</v>
      </c>
      <c r="H588" s="1760"/>
      <c r="I588" s="1760"/>
      <c r="J588" s="176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6" t="s">
        <v>1909</v>
      </c>
      <c r="H589" s="1756"/>
      <c r="I589" s="1756"/>
      <c r="J589" s="175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753" t="s">
        <v>1926</v>
      </c>
      <c r="H591" s="1754"/>
      <c r="I591" s="1754"/>
      <c r="J591" s="1755"/>
      <c r="K591" s="4">
        <v>1</v>
      </c>
      <c r="L591" s="757"/>
    </row>
    <row r="592" spans="1:12" ht="21.75" customHeight="1">
      <c r="A592" s="10"/>
      <c r="B592" s="1757" t="s">
        <v>1902</v>
      </c>
      <c r="C592" s="1758"/>
      <c r="D592" s="1235" t="s">
        <v>1876</v>
      </c>
      <c r="E592" s="1231"/>
      <c r="F592" s="1232"/>
      <c r="G592" s="1756" t="s">
        <v>1909</v>
      </c>
      <c r="H592" s="1756"/>
      <c r="I592" s="1756"/>
      <c r="J592" s="1756"/>
      <c r="K592" s="4">
        <v>1</v>
      </c>
      <c r="L592" s="757"/>
    </row>
    <row r="593" spans="1:12" ht="18.75" customHeight="1">
      <c r="A593" s="15"/>
      <c r="B593" s="1803">
        <v>8062015</v>
      </c>
      <c r="C593" s="1804"/>
      <c r="D593" s="1236" t="s">
        <v>1904</v>
      </c>
      <c r="E593" s="1219" t="s">
        <v>1927</v>
      </c>
      <c r="F593" s="1225">
        <v>895561938</v>
      </c>
      <c r="G593" s="1234" t="s">
        <v>1905</v>
      </c>
      <c r="H593" s="1807" t="s">
        <v>1928</v>
      </c>
      <c r="I593" s="1808"/>
      <c r="J593" s="1809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7" t="str">
        <f>$B$7</f>
        <v>ОТЧЕТНИ ДАННИ ПО ЕБК ЗА ИЗПЪЛНЕНИЕТО НА БЮДЖЕТА</v>
      </c>
      <c r="C600" s="1788"/>
      <c r="D600" s="178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2">
        <f>$B$9</f>
        <v>0</v>
      </c>
      <c r="C602" s="1783"/>
      <c r="D602" s="1784"/>
      <c r="E602" s="1165">
        <f>$E$9</f>
        <v>42005</v>
      </c>
      <c r="F602" s="1259">
        <f>$F$9</f>
        <v>42155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20" t="str">
        <f>$B$12</f>
        <v>Омбудсман</v>
      </c>
      <c r="C605" s="1821"/>
      <c r="D605" s="1822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9" t="s">
        <v>670</v>
      </c>
      <c r="D616" s="1796"/>
      <c r="E616" s="1647">
        <f aca="true" t="shared" si="112" ref="E616:J616">SUM(E617:E618)</f>
        <v>1161000</v>
      </c>
      <c r="F616" s="524">
        <f t="shared" si="112"/>
        <v>461029</v>
      </c>
      <c r="G616" s="641">
        <f t="shared" si="112"/>
        <v>364979</v>
      </c>
      <c r="H616" s="642">
        <f t="shared" si="112"/>
        <v>0</v>
      </c>
      <c r="I616" s="642">
        <f t="shared" si="112"/>
        <v>0</v>
      </c>
      <c r="J616" s="643">
        <f t="shared" si="112"/>
        <v>96050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461029</v>
      </c>
      <c r="G617" s="608">
        <v>364979</v>
      </c>
      <c r="H617" s="609"/>
      <c r="I617" s="609"/>
      <c r="J617" s="610">
        <v>96050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98" t="s">
        <v>673</v>
      </c>
      <c r="D619" s="1798"/>
      <c r="E619" s="1647">
        <f aca="true" t="shared" si="114" ref="E619:J619">SUM(E620:E624)</f>
        <v>38000</v>
      </c>
      <c r="F619" s="524">
        <f t="shared" si="114"/>
        <v>7797</v>
      </c>
      <c r="G619" s="641">
        <f t="shared" si="114"/>
        <v>7690</v>
      </c>
      <c r="H619" s="642">
        <f t="shared" si="114"/>
        <v>0</v>
      </c>
      <c r="I619" s="642">
        <f t="shared" si="114"/>
        <v>0</v>
      </c>
      <c r="J619" s="643">
        <f t="shared" si="114"/>
        <v>107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2659</v>
      </c>
      <c r="G623" s="611">
        <v>2659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3706</v>
      </c>
      <c r="G624" s="620">
        <v>3706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99" t="s">
        <v>1173</v>
      </c>
      <c r="D625" s="1799"/>
      <c r="E625" s="1647">
        <f aca="true" t="shared" si="115" ref="E625:J625">SUM(E626:E630)</f>
        <v>200000</v>
      </c>
      <c r="F625" s="524">
        <f t="shared" si="115"/>
        <v>75341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75341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46849</v>
      </c>
      <c r="G626" s="1604">
        <v>0</v>
      </c>
      <c r="H626" s="1605">
        <v>0</v>
      </c>
      <c r="I626" s="1605">
        <v>0</v>
      </c>
      <c r="J626" s="610">
        <v>46849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20173</v>
      </c>
      <c r="G628" s="1606">
        <v>0</v>
      </c>
      <c r="H628" s="1607">
        <v>0</v>
      </c>
      <c r="I628" s="1607">
        <v>0</v>
      </c>
      <c r="J628" s="613">
        <v>20173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8319</v>
      </c>
      <c r="G629" s="1606">
        <v>0</v>
      </c>
      <c r="H629" s="1607">
        <v>0</v>
      </c>
      <c r="I629" s="1607">
        <v>0</v>
      </c>
      <c r="J629" s="613">
        <v>8319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801" t="s">
        <v>1317</v>
      </c>
      <c r="D631" s="1802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98" t="s">
        <v>1180</v>
      </c>
      <c r="D632" s="1798"/>
      <c r="E632" s="1624">
        <f aca="true" t="shared" si="117" ref="E632:J632">SUM(E633:E649)</f>
        <v>908900</v>
      </c>
      <c r="F632" s="526">
        <f t="shared" si="117"/>
        <v>437964</v>
      </c>
      <c r="G632" s="641">
        <f t="shared" si="117"/>
        <v>423657</v>
      </c>
      <c r="H632" s="642">
        <f t="shared" si="117"/>
        <v>0</v>
      </c>
      <c r="I632" s="642">
        <f t="shared" si="117"/>
        <v>14872</v>
      </c>
      <c r="J632" s="643">
        <f t="shared" si="117"/>
        <v>-565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1309</v>
      </c>
      <c r="G633" s="608">
        <v>1309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859</v>
      </c>
      <c r="G637" s="611">
        <v>594</v>
      </c>
      <c r="H637" s="612"/>
      <c r="I637" s="612">
        <v>265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1663</v>
      </c>
      <c r="G638" s="675">
        <v>502</v>
      </c>
      <c r="H638" s="676"/>
      <c r="I638" s="676">
        <v>1161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415051</v>
      </c>
      <c r="G639" s="617">
        <v>414916</v>
      </c>
      <c r="H639" s="618"/>
      <c r="I639" s="618">
        <v>700</v>
      </c>
      <c r="J639" s="619">
        <v>-565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3885</v>
      </c>
      <c r="G640" s="614">
        <v>3705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10317</v>
      </c>
      <c r="G641" s="617"/>
      <c r="H641" s="618"/>
      <c r="I641" s="618">
        <v>10317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4048</v>
      </c>
      <c r="G642" s="611">
        <v>1926</v>
      </c>
      <c r="H642" s="612"/>
      <c r="I642" s="612">
        <v>2122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163</v>
      </c>
      <c r="G644" s="617">
        <v>123</v>
      </c>
      <c r="H644" s="618"/>
      <c r="I644" s="618">
        <v>40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519</v>
      </c>
      <c r="G649" s="620">
        <v>432</v>
      </c>
      <c r="H649" s="621"/>
      <c r="I649" s="621">
        <v>87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91" t="s">
        <v>809</v>
      </c>
      <c r="D650" s="1791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91" t="s">
        <v>1365</v>
      </c>
      <c r="D654" s="1791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91" t="s">
        <v>1199</v>
      </c>
      <c r="D660" s="1791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91" t="s">
        <v>1201</v>
      </c>
      <c r="D663" s="1800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95" t="s">
        <v>1202</v>
      </c>
      <c r="D664" s="1796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95" t="s">
        <v>1203</v>
      </c>
      <c r="D665" s="1796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95" t="s">
        <v>1204</v>
      </c>
      <c r="D666" s="1796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91" t="s">
        <v>1205</v>
      </c>
      <c r="D667" s="1791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91" t="s">
        <v>1218</v>
      </c>
      <c r="D681" s="1791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1" t="s">
        <v>1219</v>
      </c>
      <c r="D682" s="1791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91" t="s">
        <v>1220</v>
      </c>
      <c r="D683" s="1791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91" t="s">
        <v>1221</v>
      </c>
      <c r="D684" s="1791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91" t="s">
        <v>1228</v>
      </c>
      <c r="D691" s="1791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91" t="s">
        <v>1232</v>
      </c>
      <c r="D695" s="1791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91" t="s">
        <v>1295</v>
      </c>
      <c r="D696" s="1791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95" t="s">
        <v>1233</v>
      </c>
      <c r="D697" s="1796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91" t="s">
        <v>813</v>
      </c>
      <c r="D698" s="1791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97" t="s">
        <v>1234</v>
      </c>
      <c r="D701" s="179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97" t="s">
        <v>1235</v>
      </c>
      <c r="D702" s="1797"/>
      <c r="E702" s="1624">
        <f aca="true" t="shared" si="133" ref="E702:J702">SUM(E703:E709)</f>
        <v>27000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97" t="s">
        <v>285</v>
      </c>
      <c r="D710" s="179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97" t="s">
        <v>1251</v>
      </c>
      <c r="D713" s="179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91" t="s">
        <v>1252</v>
      </c>
      <c r="D714" s="1791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92" t="s">
        <v>1798</v>
      </c>
      <c r="D719" s="1793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823" t="s">
        <v>1261</v>
      </c>
      <c r="D724" s="182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992270</v>
      </c>
      <c r="G728" s="829">
        <f t="shared" si="138"/>
        <v>806096</v>
      </c>
      <c r="H728" s="830">
        <f t="shared" si="138"/>
        <v>0</v>
      </c>
      <c r="I728" s="830">
        <f t="shared" si="138"/>
        <v>15472</v>
      </c>
      <c r="J728" s="831">
        <f t="shared" si="138"/>
        <v>170702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7" t="str">
        <f>$B$7</f>
        <v>ОТЧЕТНИ ДАННИ ПО ЕБК ЗА ИЗПЪЛНЕНИЕТО НА БЮДЖЕТА</v>
      </c>
      <c r="C732" s="1788"/>
      <c r="D732" s="178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2">
        <f>$B$9</f>
        <v>0</v>
      </c>
      <c r="C734" s="1783"/>
      <c r="D734" s="1784"/>
      <c r="E734" s="1165">
        <f>$E$9</f>
        <v>42005</v>
      </c>
      <c r="F734" s="1259">
        <f>$F$9</f>
        <v>42155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20" t="str">
        <f>$B$12</f>
        <v>Омбудсман</v>
      </c>
      <c r="C737" s="1821"/>
      <c r="D737" s="1822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4" t="s">
        <v>378</v>
      </c>
      <c r="C765" s="1794"/>
      <c r="D765" s="179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7" t="str">
        <f>$B$7</f>
        <v>ОТЧЕТНИ ДАННИ ПО ЕБК ЗА ИЗПЪЛНЕНИЕТО НА БЮДЖЕТА</v>
      </c>
      <c r="C769" s="1788"/>
      <c r="D769" s="178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2">
        <f>$B$9</f>
        <v>0</v>
      </c>
      <c r="C771" s="1783"/>
      <c r="D771" s="1784"/>
      <c r="E771" s="1165">
        <f>$E$9</f>
        <v>42005</v>
      </c>
      <c r="F771" s="1259">
        <f>$F$9</f>
        <v>42155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20" t="str">
        <f>$B$12</f>
        <v>Омбудсман</v>
      </c>
      <c r="C774" s="1821"/>
      <c r="D774" s="1822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9" t="s">
        <v>670</v>
      </c>
      <c r="D785" s="1796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98" t="s">
        <v>673</v>
      </c>
      <c r="D788" s="1798"/>
      <c r="E788" s="1647">
        <f aca="true" t="shared" si="142" ref="E788:J788">SUM(E789:E793)</f>
        <v>1516</v>
      </c>
      <c r="F788" s="524">
        <f t="shared" si="142"/>
        <v>2860</v>
      </c>
      <c r="G788" s="641">
        <f t="shared" si="142"/>
        <v>2255</v>
      </c>
      <c r="H788" s="642">
        <f t="shared" si="142"/>
        <v>0</v>
      </c>
      <c r="I788" s="642">
        <f t="shared" si="142"/>
        <v>0</v>
      </c>
      <c r="J788" s="643">
        <f t="shared" si="142"/>
        <v>605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1516</v>
      </c>
      <c r="F789" s="694">
        <f>G789+H789+I789+J789</f>
        <v>2729</v>
      </c>
      <c r="G789" s="608">
        <v>2124</v>
      </c>
      <c r="H789" s="609"/>
      <c r="I789" s="609"/>
      <c r="J789" s="610">
        <v>605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131</v>
      </c>
      <c r="G793" s="620">
        <v>131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99" t="s">
        <v>1173</v>
      </c>
      <c r="D794" s="1799"/>
      <c r="E794" s="1647">
        <f aca="true" t="shared" si="143" ref="E794:J794">SUM(E795:E799)</f>
        <v>274</v>
      </c>
      <c r="F794" s="524">
        <f t="shared" si="143"/>
        <v>532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532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159</v>
      </c>
      <c r="F795" s="694">
        <f aca="true" t="shared" si="144" ref="F795:F800">G795+H795+I795+J795</f>
        <v>300</v>
      </c>
      <c r="G795" s="1604">
        <v>0</v>
      </c>
      <c r="H795" s="1605">
        <v>0</v>
      </c>
      <c r="I795" s="1605">
        <v>0</v>
      </c>
      <c r="J795" s="610">
        <v>300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73</v>
      </c>
      <c r="F797" s="696">
        <f t="shared" si="144"/>
        <v>152</v>
      </c>
      <c r="G797" s="1606">
        <v>0</v>
      </c>
      <c r="H797" s="1607">
        <v>0</v>
      </c>
      <c r="I797" s="1607">
        <v>0</v>
      </c>
      <c r="J797" s="613">
        <v>152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42</v>
      </c>
      <c r="F798" s="696">
        <f t="shared" si="144"/>
        <v>80</v>
      </c>
      <c r="G798" s="1606">
        <v>0</v>
      </c>
      <c r="H798" s="1607">
        <v>0</v>
      </c>
      <c r="I798" s="1607">
        <v>0</v>
      </c>
      <c r="J798" s="613">
        <v>80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801" t="s">
        <v>1317</v>
      </c>
      <c r="D800" s="1802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98" t="s">
        <v>1180</v>
      </c>
      <c r="D801" s="1798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91" t="s">
        <v>809</v>
      </c>
      <c r="D819" s="1791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91" t="s">
        <v>1365</v>
      </c>
      <c r="D823" s="1791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91" t="s">
        <v>1199</v>
      </c>
      <c r="D829" s="1791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91" t="s">
        <v>1201</v>
      </c>
      <c r="D832" s="1800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95" t="s">
        <v>1202</v>
      </c>
      <c r="D833" s="1796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95" t="s">
        <v>1203</v>
      </c>
      <c r="D834" s="1796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95" t="s">
        <v>1204</v>
      </c>
      <c r="D835" s="1796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91" t="s">
        <v>1205</v>
      </c>
      <c r="D836" s="1791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91" t="s">
        <v>1218</v>
      </c>
      <c r="D850" s="1791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1" t="s">
        <v>1219</v>
      </c>
      <c r="D851" s="1791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91" t="s">
        <v>1220</v>
      </c>
      <c r="D852" s="1791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91" t="s">
        <v>1221</v>
      </c>
      <c r="D853" s="1791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91" t="s">
        <v>1228</v>
      </c>
      <c r="D860" s="1791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91" t="s">
        <v>1232</v>
      </c>
      <c r="D864" s="1791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91" t="s">
        <v>1295</v>
      </c>
      <c r="D865" s="1791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95" t="s">
        <v>1233</v>
      </c>
      <c r="D866" s="1796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91" t="s">
        <v>813</v>
      </c>
      <c r="D867" s="1791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97" t="s">
        <v>1234</v>
      </c>
      <c r="D870" s="179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97" t="s">
        <v>1235</v>
      </c>
      <c r="D871" s="179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97" t="s">
        <v>285</v>
      </c>
      <c r="D879" s="179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97" t="s">
        <v>1251</v>
      </c>
      <c r="D882" s="179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91" t="s">
        <v>1252</v>
      </c>
      <c r="D883" s="1791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92" t="s">
        <v>1798</v>
      </c>
      <c r="D888" s="1793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823" t="s">
        <v>1261</v>
      </c>
      <c r="D893" s="1824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1790</v>
      </c>
      <c r="F897" s="540">
        <f t="shared" si="166"/>
        <v>3392</v>
      </c>
      <c r="G897" s="829">
        <f t="shared" si="166"/>
        <v>2255</v>
      </c>
      <c r="H897" s="830">
        <f t="shared" si="166"/>
        <v>0</v>
      </c>
      <c r="I897" s="830">
        <f t="shared" si="166"/>
        <v>0</v>
      </c>
      <c r="J897" s="831">
        <f t="shared" si="166"/>
        <v>1137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7" t="str">
        <f>$B$7</f>
        <v>ОТЧЕТНИ ДАННИ ПО ЕБК ЗА ИЗПЪЛНЕНИЕТО НА БЮДЖЕТА</v>
      </c>
      <c r="C901" s="1788"/>
      <c r="D901" s="178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2">
        <f>$B$9</f>
        <v>0</v>
      </c>
      <c r="C903" s="1783"/>
      <c r="D903" s="1784"/>
      <c r="E903" s="1165">
        <f>$E$9</f>
        <v>42005</v>
      </c>
      <c r="F903" s="1259">
        <f>$F$9</f>
        <v>42155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20" t="str">
        <f>$B$12</f>
        <v>Омбудсман</v>
      </c>
      <c r="C906" s="1821"/>
      <c r="D906" s="1822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4" t="s">
        <v>378</v>
      </c>
      <c r="C934" s="1794"/>
      <c r="D934" s="1794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1931</v>
      </c>
      <c r="I2" s="30"/>
    </row>
    <row r="3" spans="1:9" ht="12.75">
      <c r="A3" s="30" t="s">
        <v>1311</v>
      </c>
      <c r="B3" s="30" t="s">
        <v>1929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1930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7">
        <f>$B$7</f>
        <v>0</v>
      </c>
      <c r="J14" s="1788"/>
      <c r="K14" s="178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2">
        <f>$B$9</f>
        <v>0</v>
      </c>
      <c r="J16" s="1783"/>
      <c r="K16" s="1784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20">
        <f>$B$12</f>
        <v>0</v>
      </c>
      <c r="J19" s="1821"/>
      <c r="K19" s="1822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9" t="s">
        <v>670</v>
      </c>
      <c r="K30" s="179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8" t="s">
        <v>673</v>
      </c>
      <c r="K33" s="1798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9" t="s">
        <v>1173</v>
      </c>
      <c r="K39" s="1799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1" t="s">
        <v>1317</v>
      </c>
      <c r="K45" s="1802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8" t="s">
        <v>1180</v>
      </c>
      <c r="K46" s="1798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1" t="s">
        <v>809</v>
      </c>
      <c r="K64" s="1791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1" t="s">
        <v>1365</v>
      </c>
      <c r="K68" s="1791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1" t="s">
        <v>1199</v>
      </c>
      <c r="K74" s="1791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1" t="s">
        <v>1201</v>
      </c>
      <c r="K77" s="1800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5" t="s">
        <v>1202</v>
      </c>
      <c r="K78" s="179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5" t="s">
        <v>1203</v>
      </c>
      <c r="K79" s="179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5" t="s">
        <v>1204</v>
      </c>
      <c r="K80" s="179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1" t="s">
        <v>1205</v>
      </c>
      <c r="K81" s="1791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1" t="s">
        <v>1218</v>
      </c>
      <c r="K95" s="1791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1" t="s">
        <v>1219</v>
      </c>
      <c r="K96" s="1791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1" t="s">
        <v>1220</v>
      </c>
      <c r="K97" s="1791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1" t="s">
        <v>1221</v>
      </c>
      <c r="K98" s="1791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1" t="s">
        <v>1228</v>
      </c>
      <c r="K105" s="1791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1" t="s">
        <v>1232</v>
      </c>
      <c r="K109" s="1791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1" t="s">
        <v>1295</v>
      </c>
      <c r="K110" s="1791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5" t="s">
        <v>1233</v>
      </c>
      <c r="K111" s="179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1" t="s">
        <v>813</v>
      </c>
      <c r="K112" s="1791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7" t="s">
        <v>1234</v>
      </c>
      <c r="K115" s="179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7" t="s">
        <v>1235</v>
      </c>
      <c r="K116" s="179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7" t="s">
        <v>285</v>
      </c>
      <c r="K124" s="179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7" t="s">
        <v>1251</v>
      </c>
      <c r="K127" s="179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1" t="s">
        <v>1252</v>
      </c>
      <c r="K128" s="1791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2" t="s">
        <v>1798</v>
      </c>
      <c r="K133" s="179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3" t="s">
        <v>1261</v>
      </c>
      <c r="K138" s="182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7">
        <f>$B$7</f>
        <v>0</v>
      </c>
      <c r="J146" s="1788"/>
      <c r="K146" s="178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2">
        <f>$B$9</f>
        <v>0</v>
      </c>
      <c r="J148" s="1783"/>
      <c r="K148" s="1784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20">
        <f>$B$12</f>
        <v>0</v>
      </c>
      <c r="J151" s="1821"/>
      <c r="K151" s="182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4" t="s">
        <v>378</v>
      </c>
      <c r="J179" s="1794"/>
      <c r="K179" s="179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Андреа Ралева</cp:lastModifiedBy>
  <cp:lastPrinted>2015-02-06T11:53:09Z</cp:lastPrinted>
  <dcterms:created xsi:type="dcterms:W3CDTF">1997-12-10T11:54:07Z</dcterms:created>
  <dcterms:modified xsi:type="dcterms:W3CDTF">2015-07-03T11:26:13Z</dcterms:modified>
  <cp:category/>
  <cp:version/>
  <cp:contentType/>
  <cp:contentStatus/>
</cp:coreProperties>
</file>